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alo\Desktop\Hivatal\KÖH\Ajánlat kérések\Szolgálati Lakás\"/>
    </mc:Choice>
  </mc:AlternateContent>
  <xr:revisionPtr revIDLastSave="0" documentId="13_ncr:1_{45DF287E-89E7-4110-BF4F-251F9844F255}" xr6:coauthVersionLast="36" xr6:coauthVersionMax="46" xr10:uidLastSave="{00000000-0000-0000-0000-000000000000}"/>
  <bookViews>
    <workbookView xWindow="0" yWindow="0" windowWidth="23040" windowHeight="9060" xr2:uid="{00000000-000D-0000-FFFF-FFFF00000000}"/>
  </bookViews>
  <sheets>
    <sheet name="Fedőlap" sheetId="24" r:id="rId1"/>
    <sheet name="Összesítő" sheetId="23" r:id="rId2"/>
    <sheet name="Bontás" sheetId="25" r:id="rId3"/>
    <sheet name="Falazás" sheetId="22" r:id="rId4"/>
    <sheet name="Vakolás és rabicolás" sheetId="14" r:id="rId5"/>
    <sheet name="Szigetelés" sheetId="13" r:id="rId6"/>
    <sheet name="Aljzat-oldalfal, hideg és meleg" sheetId="12" r:id="rId7"/>
    <sheet name="Felületképzés" sheetId="7" r:id="rId8"/>
    <sheet name="Nyílászárók-bútor" sheetId="9" r:id="rId9"/>
    <sheet name="Tető-Bádogos" sheetId="10" r:id="rId10"/>
    <sheet name="Épületvillamosság" sheetId="27" r:id="rId11"/>
    <sheet name="Épületgépészet" sheetId="26" r:id="rId12"/>
  </sheets>
  <definedNames>
    <definedName name="_GoBack" localSheetId="8">'Nyílászárók-bútor'!#REF!</definedName>
    <definedName name="_xlnm.Print_Area" localSheetId="0">Fedőlap!$A$1:$D$3</definedName>
  </definedNames>
  <calcPr calcId="191029"/>
</workbook>
</file>

<file path=xl/calcChain.xml><?xml version="1.0" encoding="utf-8"?>
<calcChain xmlns="http://schemas.openxmlformats.org/spreadsheetml/2006/main">
  <c r="E16" i="25" l="1"/>
  <c r="I16" i="25" s="1"/>
  <c r="J16" i="10"/>
  <c r="E16" i="10"/>
  <c r="I16" i="10" s="1"/>
  <c r="E27" i="9"/>
  <c r="J27" i="9" s="1"/>
  <c r="E12" i="7"/>
  <c r="I12" i="7" s="1"/>
  <c r="J10" i="7"/>
  <c r="E10" i="7"/>
  <c r="I10" i="7" s="1"/>
  <c r="E18" i="10"/>
  <c r="I18" i="10" s="1"/>
  <c r="E25" i="9"/>
  <c r="I25" i="9" s="1"/>
  <c r="E23" i="9"/>
  <c r="J23" i="9" s="1"/>
  <c r="E21" i="9"/>
  <c r="J21" i="9" s="1"/>
  <c r="E19" i="9"/>
  <c r="J19" i="9" s="1"/>
  <c r="J16" i="25" l="1"/>
  <c r="I27" i="9"/>
  <c r="J12" i="7"/>
  <c r="J18" i="10"/>
  <c r="J25" i="9"/>
  <c r="I23" i="9"/>
  <c r="I21" i="9"/>
  <c r="I19" i="9"/>
  <c r="E20" i="12" l="1"/>
  <c r="E18" i="12"/>
  <c r="E4" i="13"/>
  <c r="J4" i="13" s="1"/>
  <c r="E2" i="13"/>
  <c r="J2" i="13" s="1"/>
  <c r="J20" i="12" l="1"/>
  <c r="I20" i="12"/>
  <c r="J18" i="12"/>
  <c r="I18" i="12"/>
  <c r="I2" i="13"/>
  <c r="I4" i="13"/>
  <c r="E16" i="9" l="1"/>
  <c r="I16" i="9" s="1"/>
  <c r="J16" i="9" l="1"/>
  <c r="J6" i="13"/>
  <c r="I6" i="13"/>
  <c r="E10" i="9" l="1"/>
  <c r="J10" i="9" s="1"/>
  <c r="E6" i="9"/>
  <c r="J6" i="9" s="1"/>
  <c r="C10" i="10"/>
  <c r="I10" i="9" l="1"/>
  <c r="I6" i="9"/>
  <c r="E8" i="10"/>
  <c r="I8" i="10" s="1"/>
  <c r="E6" i="10"/>
  <c r="J6" i="10" s="1"/>
  <c r="E4" i="10"/>
  <c r="J4" i="10" s="1"/>
  <c r="E2" i="10"/>
  <c r="J2" i="10" s="1"/>
  <c r="J8" i="10" l="1"/>
  <c r="I2" i="10"/>
  <c r="I6" i="10"/>
  <c r="I4" i="10"/>
  <c r="E11" i="26"/>
  <c r="J11" i="26" s="1"/>
  <c r="C6" i="12"/>
  <c r="C4" i="12"/>
  <c r="C16" i="12"/>
  <c r="E6" i="22"/>
  <c r="J6" i="22" s="1"/>
  <c r="E4" i="22"/>
  <c r="I4" i="22" s="1"/>
  <c r="E14" i="25"/>
  <c r="J14" i="25" s="1"/>
  <c r="C8" i="25"/>
  <c r="C6" i="25"/>
  <c r="C4" i="25"/>
  <c r="C2" i="25"/>
  <c r="I11" i="26" l="1"/>
  <c r="I6" i="22"/>
  <c r="J4" i="22"/>
  <c r="I14" i="25"/>
  <c r="E8" i="7"/>
  <c r="E7" i="26"/>
  <c r="E5" i="26"/>
  <c r="E2" i="26"/>
  <c r="E4" i="27"/>
  <c r="E2" i="27"/>
  <c r="J8" i="7" l="1"/>
  <c r="I8" i="7"/>
  <c r="E14" i="10"/>
  <c r="E12" i="10"/>
  <c r="E10" i="10"/>
  <c r="E29" i="9"/>
  <c r="E14" i="9"/>
  <c r="E2" i="9"/>
  <c r="E6" i="7"/>
  <c r="E4" i="7"/>
  <c r="E2" i="7"/>
  <c r="I6" i="7" l="1"/>
  <c r="J6" i="7"/>
  <c r="E16" i="12"/>
  <c r="E13" i="12"/>
  <c r="E11" i="12"/>
  <c r="E6" i="12"/>
  <c r="I6" i="12" s="1"/>
  <c r="E4" i="12"/>
  <c r="J6" i="12" l="1"/>
  <c r="E2" i="12"/>
  <c r="E6" i="14"/>
  <c r="E4" i="14"/>
  <c r="E2" i="14"/>
  <c r="E2" i="22"/>
  <c r="E10" i="25"/>
  <c r="E12" i="25"/>
  <c r="E20" i="25"/>
  <c r="E18" i="25"/>
  <c r="E4" i="25"/>
  <c r="E2" i="25"/>
  <c r="C5" i="23" l="1"/>
  <c r="E6" i="25"/>
  <c r="E8" i="25"/>
  <c r="J2" i="25"/>
  <c r="B5" i="23" l="1"/>
  <c r="J14" i="9"/>
  <c r="I14" i="9"/>
  <c r="J2" i="9" l="1"/>
  <c r="I2" i="9"/>
  <c r="J12" i="25" l="1"/>
  <c r="I12" i="25"/>
  <c r="J7" i="26"/>
  <c r="I7" i="26"/>
  <c r="I6" i="14"/>
  <c r="J6" i="14"/>
  <c r="J8" i="25" l="1"/>
  <c r="I8" i="25"/>
  <c r="J29" i="9"/>
  <c r="J31" i="9" s="1"/>
  <c r="I29" i="9"/>
  <c r="I31" i="9" s="1"/>
  <c r="J2" i="12"/>
  <c r="I2" i="12"/>
  <c r="J4" i="12" l="1"/>
  <c r="I4" i="12" l="1"/>
  <c r="J14" i="10" l="1"/>
  <c r="J12" i="10"/>
  <c r="I12" i="10"/>
  <c r="J10" i="10"/>
  <c r="I10" i="10"/>
  <c r="J20" i="10" l="1"/>
  <c r="I14" i="10"/>
  <c r="I20" i="10" s="1"/>
  <c r="J4" i="27" l="1"/>
  <c r="I4" i="27"/>
  <c r="I6" i="27" s="1"/>
  <c r="J2" i="27"/>
  <c r="I2" i="27"/>
  <c r="J2" i="26"/>
  <c r="I2" i="26"/>
  <c r="J5" i="26"/>
  <c r="I5" i="26"/>
  <c r="I13" i="26" s="1"/>
  <c r="J13" i="26" l="1"/>
  <c r="C11" i="23" s="1"/>
  <c r="J6" i="27"/>
  <c r="C10" i="23"/>
  <c r="B10" i="23"/>
  <c r="B11" i="23"/>
  <c r="D10" i="23" l="1"/>
  <c r="D11" i="23"/>
  <c r="J10" i="25" l="1"/>
  <c r="J6" i="25"/>
  <c r="I6" i="25"/>
  <c r="I10" i="25" l="1"/>
  <c r="J2" i="22"/>
  <c r="J8" i="22" s="1"/>
  <c r="I2" i="22"/>
  <c r="I8" i="22" s="1"/>
  <c r="J16" i="12" l="1"/>
  <c r="I16" i="12"/>
  <c r="J13" i="12"/>
  <c r="I13" i="12"/>
  <c r="I2" i="25"/>
  <c r="I4" i="25"/>
  <c r="J4" i="25"/>
  <c r="J20" i="25"/>
  <c r="I20" i="25"/>
  <c r="J18" i="25"/>
  <c r="I18" i="25"/>
  <c r="J22" i="25" l="1"/>
  <c r="I22" i="25"/>
  <c r="I4" i="14" l="1"/>
  <c r="J4" i="14" l="1"/>
  <c r="J11" i="12" l="1"/>
  <c r="J22" i="12" s="1"/>
  <c r="J4" i="7"/>
  <c r="I2" i="7"/>
  <c r="I2" i="14"/>
  <c r="I8" i="14" s="1"/>
  <c r="B3" i="23" l="1"/>
  <c r="I11" i="12"/>
  <c r="I22" i="12" s="1"/>
  <c r="B8" i="23"/>
  <c r="B4" i="23"/>
  <c r="J2" i="14"/>
  <c r="J8" i="14" s="1"/>
  <c r="J2" i="7"/>
  <c r="J14" i="7" s="1"/>
  <c r="I4" i="7"/>
  <c r="I14" i="7" s="1"/>
  <c r="C3" i="23"/>
  <c r="B6" i="23" l="1"/>
  <c r="C4" i="23"/>
  <c r="D4" i="23" s="1"/>
  <c r="D3" i="23"/>
  <c r="C7" i="23"/>
  <c r="C8" i="23"/>
  <c r="C6" i="23"/>
  <c r="B7" i="23"/>
  <c r="C9" i="23"/>
  <c r="B9" i="23"/>
  <c r="C2" i="23"/>
  <c r="B2" i="23"/>
  <c r="D6" i="23" l="1"/>
  <c r="C12" i="23"/>
  <c r="D7" i="23"/>
  <c r="B12" i="23"/>
  <c r="D8" i="23"/>
  <c r="D9" i="23"/>
  <c r="D5" i="23"/>
  <c r="D2" i="23"/>
  <c r="D12" i="23" l="1"/>
</calcChain>
</file>

<file path=xl/sharedStrings.xml><?xml version="1.0" encoding="utf-8"?>
<sst xmlns="http://schemas.openxmlformats.org/spreadsheetml/2006/main" count="273" uniqueCount="119">
  <si>
    <t>Munkanem megnevezése</t>
  </si>
  <si>
    <t>Anyag összege</t>
  </si>
  <si>
    <t>Díj összege</t>
  </si>
  <si>
    <t>Ssz.</t>
  </si>
  <si>
    <t>Tétel szövege</t>
  </si>
  <si>
    <t>Egység</t>
  </si>
  <si>
    <t>Anyag egységár</t>
  </si>
  <si>
    <t>Díj egységre</t>
  </si>
  <si>
    <t>Anyag összesen</t>
  </si>
  <si>
    <t>Díj összesen</t>
  </si>
  <si>
    <t>Munkanem összesen:</t>
  </si>
  <si>
    <t>m3</t>
  </si>
  <si>
    <t>m2</t>
  </si>
  <si>
    <t>Vakolás és rabicolás</t>
  </si>
  <si>
    <t>Aljzatkészítés, hideg- és melegburkolatok készítése</t>
  </si>
  <si>
    <t>Összesen:</t>
  </si>
  <si>
    <t>Menny. Össz.</t>
  </si>
  <si>
    <t>Bontás</t>
  </si>
  <si>
    <t>db</t>
  </si>
  <si>
    <t>30x30cm beige vagy szürke színű  gres, kőporcelán lappal,</t>
  </si>
  <si>
    <t>Belső festéseknél felület előkészítése, átkaparása szükséges helyeken</t>
  </si>
  <si>
    <t>klts</t>
  </si>
  <si>
    <t xml:space="preserve">kötésben vagy hálósan, 3-5 mm vtg. ragasztóba rakva, 1-10 mm fugaszélességgel, segédanyagokkal, ragasztóval, élvédőkkel együtt.  pl. Zalakerámia </t>
  </si>
  <si>
    <t>fm</t>
  </si>
  <si>
    <t>Inert bontási törmelék elszállítása, lerakóhelyi díjjal a kivitelezés időtartama alatt</t>
  </si>
  <si>
    <t>Vegyes építési- bontási törmelék elszállítása, lerakóhelyi díjjal a kivitelezés időtartama alatt</t>
  </si>
  <si>
    <t>Szum</t>
  </si>
  <si>
    <t>Épületvillamosság</t>
  </si>
  <si>
    <t>Épületgépészet</t>
  </si>
  <si>
    <t>Épületgépészeti bontási munkák hulladékelszállítással</t>
  </si>
  <si>
    <t>Épületvillamossági bontási munkák hulladékelszállítással</t>
  </si>
  <si>
    <t>Falazás és kőműves munka</t>
  </si>
  <si>
    <t xml:space="preserve"> Tégla, beton és vegyes falazatok bontása
</t>
  </si>
  <si>
    <t>Vakolás oldalfalon belső vakoló gipszvakolattal  max. 1,5 cm vastagságban.(kávajavítások egyéb mennyezetjavítások)</t>
  </si>
  <si>
    <t>100-as félkör szelvényű horganyzott függőereszcsatorna készítése tartozékokkal, 0.55mm vtg lemezből</t>
  </si>
  <si>
    <t>100-as kör szelvényű horganyzott lefolyócsatorna készítése tartozékokkal, 0.55mm vtg lemezből</t>
  </si>
  <si>
    <t>Padlóburkolat -kőlap, kerámia bontása</t>
  </si>
  <si>
    <t>Gipszes simítóvakolat, glettelés készítése 2 rtg-ben, csiszolva, belső kék vakolaterősítő háló beágyazással szükséges helyeken-mennyezeten</t>
  </si>
  <si>
    <t>Padlóburkolat készítése</t>
  </si>
  <si>
    <t>Tető-Bádogos szerkezetek</t>
  </si>
  <si>
    <t>Nyílászárók-bútor</t>
  </si>
  <si>
    <t>Korpuszok és frontok Anyaga 18 mm bükk vagy egyéb dekoros laminált faforgácslap 2mm ABS élzárással, fehér vagy színes munkalappal, Blum minőségű kivetőpántokkal, fiókvezetőkkel, műanyag fogantyúval, 35cm mély felső szekrénnyel</t>
  </si>
  <si>
    <t>Padlóburkolat -PVC vagy laminált parketta bontása</t>
  </si>
  <si>
    <t>Oldalfalburkolat -mázas csempe vagy fa lambéria bontása</t>
  </si>
  <si>
    <t>Vakolatjavítás oldalfalon és mennyezeten, a meglazult, sérült vakolat előzetes leverésével max 2 cm vtg.-ban, a csempebontás helyén is.</t>
  </si>
  <si>
    <t>Aljzatpótlás cementestrichből a szükséges helyeken-előirányzat( szintkülönbség kiegyenlítés, csat. nyomvonal padlópótlás, stb.)</t>
  </si>
  <si>
    <t>Aljzatkiegyenlítés készítése zsákos előrekevert anyagból.pl.padlopon, átlag 3mm vtg.-ban</t>
  </si>
  <si>
    <t>Gres lábazatburkolat készítése az aljzatburkolat anyagából 5-10 cm magasságig</t>
  </si>
  <si>
    <t>Oldalfalburkolat 15x15x0.8cm  vagy egyéb méretű fehér vagy gyengén mintás, színes-sávos-világos selyemfényű vagy matt mázas csempeburkolattal</t>
  </si>
  <si>
    <t>A méretet a régi tok bontása után pontosítani kell!</t>
  </si>
  <si>
    <t>Főép.</t>
  </si>
  <si>
    <t>Kültér egyéb.</t>
  </si>
  <si>
    <t>Fa nyílászáró szerkezetek bontása: ajtók vagy ablakok</t>
  </si>
  <si>
    <t>Födém takarítási munkái(cseréptörmelék, sitt letermelése)</t>
  </si>
  <si>
    <t>Tetőhéjazat bontása tartozékokkal, bádogos szerkezetekkel, lécezéssel, ereszdeszkázattal együtt</t>
  </si>
  <si>
    <t>10 cm válaszfal kifalazás készítése pórusbeton téglából</t>
  </si>
  <si>
    <t>38 cm falazat készítése pórusbeton téglából(külső fal szélfogónál)</t>
  </si>
  <si>
    <t>Laminált parketta, közületi kopásállósággal, görgős szék álló kivitelben, min.8mm-es vtg., falszegélyezéssel, párazárófólia és polifoam alátétréteggel</t>
  </si>
  <si>
    <r>
      <t>kötésben vagy hálósan, 3-5 mm vtg. ragasztóba rakva, 1-10 mm fugaszélességgel, segédanyagokkal, ragasztóval együtt.Min.</t>
    </r>
    <r>
      <rPr>
        <b/>
        <sz val="10"/>
        <rFont val="Times New Roman"/>
        <family val="1"/>
        <charset val="238"/>
      </rPr>
      <t>R9 csúszásmentesség</t>
    </r>
    <r>
      <rPr>
        <sz val="10"/>
        <rFont val="Times New Roman"/>
        <family val="1"/>
        <charset val="238"/>
      </rPr>
      <t>, (fürdőben R10 szüks.)és 7mm vastagság</t>
    </r>
  </si>
  <si>
    <t>4,84 m2-es Fürdő-WC blokk teljes létesítése: átlagos minőségű berendezési tárgyakkal,  csővezeték szerelésekkel, kompletten szerelve. Tartalmazza a szerelt szanitereket és szerelvényeket-csaptelepeket.</t>
  </si>
  <si>
    <t>Konyha berendési tárgyai: rm. Mosogatótálca bútorba szereléssel, csaptelep, víz és csat. szereléssel kompletten.</t>
  </si>
  <si>
    <t>(régi szaniterek, berendezési tárgyak, radiátorok)</t>
  </si>
  <si>
    <t>Fűtésszerelés-fajlagos költség</t>
  </si>
  <si>
    <t>Belső-Külső vízellátás-csatornázás-fajlagos költség</t>
  </si>
  <si>
    <t>Lakásrész elektromos szerelési felújítási-átépítési munkái   közepes minőségű anyagokból. (erős és gyengeáram, Fő és alelosztókkal, kábelezéssel, vezetékezéssel, energiatakarékos lámpatestekkel, szerelvényekkel)</t>
  </si>
  <si>
    <t>Tetőlécezés készítése Bramac lécből, láng és gombamentesített anyagból</t>
  </si>
  <si>
    <t>Hőtükrös tetőfólia (pl. Solflex nyár) fektetése ellenléc alá.</t>
  </si>
  <si>
    <t>Ereszdeszkázat készítése hajópadlóból vagy fenyő lambériából</t>
  </si>
  <si>
    <t>Héjazat készítés gerincfedéssel, pontszellőzőkkel hófogókkal, kerámia vagy betoncserép fedéssel, segédanyagokkal együtt</t>
  </si>
  <si>
    <t>Falszegély-vápa bádogozások készítése tartozékokkal, 0.7mm vtg. alu lemezből</t>
  </si>
  <si>
    <t>Beépített konyhapult, 3,5fm, 86cm magas, 60 cm mély</t>
  </si>
  <si>
    <t>Nappali ajtó-100/210cm Egyszárnyú balos belső ajtó</t>
  </si>
  <si>
    <t xml:space="preserve">Utólag szerelhető tokos, dekorfóliás vagy festett fa tokkal és félig üvegezett ajtólappal,tégla falba, küszöb,tok-ajtólap famintás dekoros, vagy festett(nem fehér) színben,norm. zárral,alu kilinccsel, szürke gumitömítésekkel. </t>
  </si>
  <si>
    <t>Szoba ajtók-900/210cm Egyszárnyú balos vagy jobbos belső ajtó</t>
  </si>
  <si>
    <t xml:space="preserve">Utólag szerelhető tokos, dekorfóliás vagy festett fa tokkal tömör ajtólappal,tégla falba, küszöb,tok-ajtólap famintás dekoros, vagy festett(nem fehér) színben,norm. zárral,alu kilinccsel, szürke gumitömítésekkel. </t>
  </si>
  <si>
    <t>Fürdő és lépcső ajtók-75/210cm Egyszárnyú balos vagy jobbos belső ajtó</t>
  </si>
  <si>
    <t>WC fehér műanyag harmonikaajtó 100/210</t>
  </si>
  <si>
    <t>Lakásbejárat 100/210cm Egyszárnyú bejárati ajtó, balos kivitelben,</t>
  </si>
  <si>
    <t>Külső homlokzati műanyag ajtó, nyíló, bizt. Zárral, színes(barna), de belül fehér, min. Uw.1.0, két vagy háromrétegű üvegezéssel, max 2cm küszöbbel, kávajavítási munkákkal együtt</t>
  </si>
  <si>
    <t>Nyílásáthidalás elhelyezése ajtó fölé(100cm széles  áthidalás) kerámiaburkolatú, betonmagvas egy. áthidalóval</t>
  </si>
  <si>
    <t>10 cm vasalt aljzat készítése hegesztett acélhálóval (Hálóban, parketta és feltöltésének bontása után)</t>
  </si>
  <si>
    <t xml:space="preserve">Hálószobában, 1 rtg. talajnedvesség elleni vízszigetlés készítés portalanítással, kellősítéssel, a szigetelőréteg rögzítésével. Műsz. minőség: Villas E-G 4F/K </t>
  </si>
  <si>
    <t>Hálószobában, min.8 cm lépésálló hőszigetelés készítése lerakással.Műsz. Minőség: Austrotherm ATN-100</t>
  </si>
  <si>
    <t>Hálóban, 5 cm aljzatbeton készítése kavicsbetonból C8/10-16 min. betonból, technológiai szigeteléssel együtt(fóliaterítés)</t>
  </si>
  <si>
    <t>Eresz és oromdeszkázat, látszó faszerkezetek lazúrozása két rétegben(pl. Xyladekor, Sadolin)</t>
  </si>
  <si>
    <t>Belső javító diszperziós lélegző festés műanyag bázisú vizes-diszperziós  fehér vagy gyárilag színezett festékkel, új vagy régi lekapart, előkészített alapfelületen, vakolaton, két rétegben, tagolatlan sima felületen , előkészítéssel együtt</t>
  </si>
  <si>
    <t>Szigetelés</t>
  </si>
  <si>
    <t>60/120cm (0,72m2) Külső, min. 5 kamrás B-NY homlokzati műanyag nyílászáró- kívül barna fóliás színben, min. Uw.1.0, két vagy háromrétegű üvegezéssel, kávajavítási munkákkal együtt</t>
  </si>
  <si>
    <t>Kizárólag az épület homlokzatához illesztett előregyártott fém alapszerkezetű előtető, polikarbonát vagy üveg borítással max. 150x100cm méretben felszerelve</t>
  </si>
  <si>
    <t>Homlokzatképzési munkák, mészhabarcs alapréteggel, kőporos, dörzsölt vagy fröcskölt felületképzéssel</t>
  </si>
  <si>
    <t>120/150cm (1,8 m2) Külső, min. 5 kamrás B-NY homlokzati műanyag nyílászáró- kívül barna fóliás színben, min. Uw.1.0, két vagy háromrétegű üvegezéssel, kávajavítási munkákkal együtt, belső műanyag fehér párkánnyal</t>
  </si>
  <si>
    <t>140/150cm (2,1 m2) Külső, min. 5 kamrás B-NY homlokzati műanyag nyílászáró- kívül barna fóliás színben, min. Uw.1.0, két vagy háromrétegű üvegezéssel, kávajavítási munkákkal együtt,belső műanyag fehér párkánnyal</t>
  </si>
  <si>
    <t>200/150cm (3m2) Külső, min. 5 kamrás B-NY homlokzati műanyag nyílászáró- kívül barna fóliás színben, min. Uw.1.0, két vagy háromrétegű üvegezéssel, kávajavítási munkákkal együtt,belső műanyag fehér párkánnyal</t>
  </si>
  <si>
    <t>Új acéllemez lapradiátorok felszerelése termosztatikus szelepekkel, ötrétegű műa. Fűtési csővezetékekkel felszerelve, rendszer beszabályozása</t>
  </si>
  <si>
    <t>Homlokzatjavítási munkák, kőporos dörzsölt vagy fröcskölt felületképzéssel</t>
  </si>
  <si>
    <t>Homlokzatvakolat leverése oldalfalról, a károsodott pergő részek eltávolítása</t>
  </si>
  <si>
    <t>100/210cm (2,1m2) Külső, min. 5 kamrás B-NY homlokzati műanyag nyílászáró- kívül barna fóliás színben, min. Uw.1.0, két vagy háromrétegű üvegezéssel, kávajavítási munkákkal együtt,belső műanyag fehér párkánnyal. Felső fix mező a vízszintes osztó felett.</t>
  </si>
  <si>
    <t>Felületképzés</t>
  </si>
  <si>
    <t>Külső barna porszórt alu párkány beépítve</t>
  </si>
  <si>
    <r>
      <t>m</t>
    </r>
    <r>
      <rPr>
        <vertAlign val="superscript"/>
        <sz val="10"/>
        <rFont val="Times New Roman CE"/>
        <charset val="238"/>
      </rPr>
      <t>2</t>
    </r>
  </si>
  <si>
    <r>
      <t>m</t>
    </r>
    <r>
      <rPr>
        <vertAlign val="superscript"/>
        <sz val="10"/>
        <color theme="1"/>
        <rFont val="Times New Roman CE"/>
        <charset val="238"/>
      </rPr>
      <t>2</t>
    </r>
  </si>
  <si>
    <t>AJÁNLATI ADATLAP</t>
  </si>
  <si>
    <t>Beszerzés tárgya:</t>
  </si>
  <si>
    <t>Ajánlattevő neve:</t>
  </si>
  <si>
    <t>Székhelye:</t>
  </si>
  <si>
    <t>Adószáma:</t>
  </si>
  <si>
    <t>Kapcsolattartó neve:</t>
  </si>
  <si>
    <t>Telefonszáma:</t>
  </si>
  <si>
    <t>E-mail címe:</t>
  </si>
  <si>
    <t>Büntetőjogi felelősségem tudatában kijelentem, hogy cégem: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</si>
  <si>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a feladat ellátásához előírt szakmai alkalmassági feltételeknek megfelel,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</si>
  <si>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a feladat végrehajtásával kapcsolatos tevékenység vonatkozásában szakmai, illetve jogi eltiltás alatt nem áll,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</si>
  <si>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végelszámolási, illetve felszámolási eljárás alatt nem áll,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</si>
  <si>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Times New Roman"/>
        <family val="1"/>
        <charset val="238"/>
      </rPr>
      <t>lejárt köztartozása nincs.</t>
    </r>
  </si>
  <si>
    <t>Kelt:</t>
  </si>
  <si>
    <t>………………………………………</t>
  </si>
  <si>
    <t>Ajánlattevő</t>
  </si>
  <si>
    <t>Szolgálati lakások fejlesztése (2086 Tinnye, Jászfalusi utca 5. Hrsz. 569/1)</t>
  </si>
  <si>
    <t>Ajánlatunkat az esetleges szerződés kötés napáig fenntartjuk.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</si>
</sst>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 CE"/>
      <charset val="238"/>
    </font>
    <font>
      <sz val="8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vertAlign val="superscript"/>
      <sz val="10"/>
      <name val="Times New Roman CE"/>
      <charset val="238"/>
    </font>
    <font>
      <vertAlign val="superscript"/>
      <sz val="10"/>
      <color theme="1"/>
      <name val="Times New Roman CE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1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3" fontId="1" fillId="0" borderId="0" xfId="1" applyNumberFormat="1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NumberFormat="1" applyFont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3" fontId="14" fillId="0" borderId="0" xfId="1" applyNumberFormat="1" applyFont="1" applyFill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3" fontId="14" fillId="0" borderId="0" xfId="1" applyNumberFormat="1" applyFont="1" applyAlignment="1">
      <alignment vertical="top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</cellXfs>
  <cellStyles count="2">
    <cellStyle name="_x000d__x000a_JournalTemplate=C:\COMFO\CTALK\JOURSTD.TPL_x000d__x000a_LbStateAddress=3 3 0 251 1 89 2 311_x000d__x000a_LbStateJou" xfId="1" xr:uid="{00000000-0005-0000-0000-000000000000}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9"/>
  <sheetViews>
    <sheetView tabSelected="1" topLeftCell="A16" workbookViewId="0">
      <selection activeCell="A3" sqref="A3:B3"/>
    </sheetView>
  </sheetViews>
  <sheetFormatPr defaultColWidth="9.109375" defaultRowHeight="15.6" x14ac:dyDescent="0.3"/>
  <cols>
    <col min="1" max="1" width="30.6640625" style="9" customWidth="1"/>
    <col min="2" max="2" width="36.5546875" style="9" customWidth="1"/>
    <col min="3" max="3" width="17.33203125" style="59" customWidth="1"/>
    <col min="4" max="4" width="21.6640625" style="59" customWidth="1"/>
    <col min="5" max="16384" width="9.109375" style="9"/>
  </cols>
  <sheetData>
    <row r="2" spans="1:6" s="63" customFormat="1" x14ac:dyDescent="0.3">
      <c r="A2" s="9"/>
      <c r="B2" s="104"/>
      <c r="C2" s="104"/>
      <c r="D2" s="59"/>
    </row>
    <row r="3" spans="1:6" s="63" customFormat="1" x14ac:dyDescent="0.3">
      <c r="A3" s="102" t="s">
        <v>101</v>
      </c>
      <c r="B3" s="102"/>
      <c r="C3" s="59"/>
      <c r="D3" s="59"/>
    </row>
    <row r="4" spans="1:6" s="63" customFormat="1" x14ac:dyDescent="0.3">
      <c r="A4" s="94" t="s">
        <v>102</v>
      </c>
      <c r="B4"/>
      <c r="C4" s="59"/>
      <c r="D4" s="59"/>
    </row>
    <row r="5" spans="1:6" s="63" customFormat="1" x14ac:dyDescent="0.3">
      <c r="A5" s="94"/>
      <c r="B5"/>
      <c r="C5" s="59"/>
      <c r="D5" s="59"/>
    </row>
    <row r="6" spans="1:6" s="58" customFormat="1" x14ac:dyDescent="0.3">
      <c r="A6" s="103" t="s">
        <v>117</v>
      </c>
      <c r="B6" s="103"/>
      <c r="C6" s="59"/>
      <c r="D6" s="59"/>
    </row>
    <row r="7" spans="1:6" ht="16.2" thickBot="1" x14ac:dyDescent="0.35">
      <c r="A7" s="95"/>
      <c r="B7"/>
    </row>
    <row r="8" spans="1:6" ht="16.2" thickBot="1" x14ac:dyDescent="0.35">
      <c r="A8" s="96" t="s">
        <v>103</v>
      </c>
      <c r="B8" s="97"/>
    </row>
    <row r="9" spans="1:6" ht="16.2" thickBot="1" x14ac:dyDescent="0.35">
      <c r="A9" s="98" t="s">
        <v>104</v>
      </c>
      <c r="B9" s="99"/>
    </row>
    <row r="10" spans="1:6" ht="16.2" thickBot="1" x14ac:dyDescent="0.35">
      <c r="A10" s="98" t="s">
        <v>105</v>
      </c>
      <c r="B10" s="99"/>
    </row>
    <row r="11" spans="1:6" ht="16.2" thickBot="1" x14ac:dyDescent="0.35">
      <c r="A11" s="98" t="s">
        <v>106</v>
      </c>
      <c r="B11" s="99"/>
    </row>
    <row r="12" spans="1:6" ht="16.2" thickBot="1" x14ac:dyDescent="0.35">
      <c r="A12" s="98" t="s">
        <v>107</v>
      </c>
      <c r="B12" s="99"/>
      <c r="E12"/>
      <c r="F12"/>
    </row>
    <row r="13" spans="1:6" ht="16.2" thickBot="1" x14ac:dyDescent="0.35">
      <c r="A13" s="98" t="s">
        <v>108</v>
      </c>
      <c r="B13" s="99"/>
      <c r="E13"/>
      <c r="F13"/>
    </row>
    <row r="14" spans="1:6" x14ac:dyDescent="0.3">
      <c r="A14" s="95"/>
      <c r="B14"/>
      <c r="E14"/>
    </row>
    <row r="16" spans="1:6" x14ac:dyDescent="0.3">
      <c r="A16" s="95" t="s">
        <v>118</v>
      </c>
    </row>
    <row r="17" spans="1:4" x14ac:dyDescent="0.3">
      <c r="A17" s="95"/>
    </row>
    <row r="18" spans="1:4" x14ac:dyDescent="0.3">
      <c r="A18" s="95" t="s">
        <v>109</v>
      </c>
    </row>
    <row r="19" spans="1:4" x14ac:dyDescent="0.3">
      <c r="A19" s="101" t="s">
        <v>110</v>
      </c>
      <c r="B19" s="101"/>
    </row>
    <row r="20" spans="1:4" ht="33.6" customHeight="1" x14ac:dyDescent="0.3">
      <c r="A20" s="101" t="s">
        <v>111</v>
      </c>
      <c r="B20" s="101"/>
    </row>
    <row r="21" spans="1:4" x14ac:dyDescent="0.3">
      <c r="A21" s="101" t="s">
        <v>112</v>
      </c>
      <c r="B21" s="101"/>
    </row>
    <row r="22" spans="1:4" x14ac:dyDescent="0.3">
      <c r="A22" s="101" t="s">
        <v>113</v>
      </c>
      <c r="B22" s="101"/>
    </row>
    <row r="23" spans="1:4" x14ac:dyDescent="0.3">
      <c r="A23" s="95"/>
    </row>
    <row r="24" spans="1:4" s="60" customFormat="1" x14ac:dyDescent="0.3">
      <c r="A24" s="95"/>
      <c r="B24" s="9"/>
      <c r="C24" s="59"/>
      <c r="D24" s="59"/>
    </row>
    <row r="25" spans="1:4" x14ac:dyDescent="0.3">
      <c r="A25" s="95" t="s">
        <v>114</v>
      </c>
    </row>
    <row r="26" spans="1:4" x14ac:dyDescent="0.3">
      <c r="A26" s="95"/>
    </row>
    <row r="27" spans="1:4" x14ac:dyDescent="0.3">
      <c r="A27" s="95"/>
    </row>
    <row r="28" spans="1:4" x14ac:dyDescent="0.3">
      <c r="B28" s="100" t="s">
        <v>115</v>
      </c>
    </row>
    <row r="29" spans="1:4" x14ac:dyDescent="0.3">
      <c r="B29" s="100" t="s">
        <v>116</v>
      </c>
    </row>
  </sheetData>
  <mergeCells count="7">
    <mergeCell ref="B2:C2"/>
    <mergeCell ref="A22:B22"/>
    <mergeCell ref="A3:B3"/>
    <mergeCell ref="A6:B6"/>
    <mergeCell ref="A19:B19"/>
    <mergeCell ref="A20:B20"/>
    <mergeCell ref="A21:B21"/>
  </mergeCells>
  <pageMargins left="1" right="1" top="1" bottom="1" header="0.41666666666666669" footer="0.41666666666666669"/>
  <pageSetup paperSize="9" firstPageNumber="4294963191" orientation="portrait" useFirstPageNumber="1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0"/>
  <sheetViews>
    <sheetView topLeftCell="A20" zoomScale="90" zoomScaleNormal="90" workbookViewId="0">
      <selection sqref="A1:J20"/>
    </sheetView>
  </sheetViews>
  <sheetFormatPr defaultColWidth="9.109375" defaultRowHeight="13.2" x14ac:dyDescent="0.3"/>
  <cols>
    <col min="1" max="1" width="5" style="45" customWidth="1"/>
    <col min="2" max="2" width="20.109375" style="34" customWidth="1"/>
    <col min="3" max="3" width="5.5546875" style="34" bestFit="1" customWidth="1"/>
    <col min="4" max="4" width="9.5546875" style="34" bestFit="1" customWidth="1"/>
    <col min="5" max="5" width="6.6640625" style="46" customWidth="1"/>
    <col min="6" max="6" width="6.6640625" style="34" customWidth="1"/>
    <col min="7" max="7" width="8.109375" style="46" customWidth="1"/>
    <col min="8" max="8" width="8.44140625" style="46" customWidth="1"/>
    <col min="9" max="9" width="12.109375" style="46" customWidth="1"/>
    <col min="10" max="10" width="9.5546875" style="46" customWidth="1"/>
    <col min="11" max="18" width="9.109375" style="47"/>
    <col min="19" max="16384" width="9.109375" style="34"/>
  </cols>
  <sheetData>
    <row r="1" spans="1:18" s="43" customFormat="1" ht="39.6" x14ac:dyDescent="0.3">
      <c r="A1" s="41" t="s">
        <v>3</v>
      </c>
      <c r="B1" s="38" t="s">
        <v>4</v>
      </c>
      <c r="C1" s="38" t="s">
        <v>50</v>
      </c>
      <c r="D1" s="88" t="s">
        <v>51</v>
      </c>
      <c r="E1" s="42" t="s">
        <v>16</v>
      </c>
      <c r="F1" s="38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4"/>
      <c r="L1" s="44"/>
      <c r="M1" s="44"/>
      <c r="N1" s="44"/>
      <c r="O1" s="44"/>
      <c r="P1" s="44"/>
      <c r="Q1" s="44"/>
      <c r="R1" s="44"/>
    </row>
    <row r="2" spans="1:18" s="43" customFormat="1" ht="81.75" customHeight="1" x14ac:dyDescent="0.3">
      <c r="A2" s="48">
        <v>1</v>
      </c>
      <c r="B2" s="84" t="s">
        <v>68</v>
      </c>
      <c r="C2" s="34">
        <v>300</v>
      </c>
      <c r="D2" s="34">
        <v>0</v>
      </c>
      <c r="E2" s="46">
        <f>C2+D2</f>
        <v>300</v>
      </c>
      <c r="F2" s="1" t="s">
        <v>100</v>
      </c>
      <c r="G2" s="46">
        <v>0</v>
      </c>
      <c r="H2" s="46">
        <v>0</v>
      </c>
      <c r="I2" s="5">
        <f>ROUND(E2*G2, 0)</f>
        <v>0</v>
      </c>
      <c r="J2" s="5">
        <f>ROUND(E2*H2, 0)</f>
        <v>0</v>
      </c>
      <c r="K2" s="44"/>
      <c r="L2" s="44"/>
      <c r="M2" s="44"/>
      <c r="N2" s="44"/>
      <c r="O2" s="44"/>
      <c r="P2" s="44"/>
      <c r="Q2" s="44"/>
      <c r="R2" s="44"/>
    </row>
    <row r="3" spans="1:18" s="43" customFormat="1" x14ac:dyDescent="0.3">
      <c r="A3" s="85"/>
      <c r="B3" s="44"/>
      <c r="C3" s="44"/>
      <c r="D3" s="92"/>
      <c r="E3" s="86"/>
      <c r="F3" s="44"/>
      <c r="G3" s="86"/>
      <c r="H3" s="86"/>
      <c r="I3" s="86"/>
      <c r="J3" s="86"/>
      <c r="K3" s="44"/>
      <c r="L3" s="44"/>
      <c r="M3" s="44"/>
      <c r="N3" s="44"/>
      <c r="O3" s="44"/>
      <c r="P3" s="44"/>
      <c r="Q3" s="44"/>
      <c r="R3" s="44"/>
    </row>
    <row r="4" spans="1:18" s="43" customFormat="1" ht="52.8" x14ac:dyDescent="0.3">
      <c r="A4" s="48">
        <v>2</v>
      </c>
      <c r="B4" s="84" t="s">
        <v>65</v>
      </c>
      <c r="C4" s="34">
        <v>300</v>
      </c>
      <c r="D4" s="34">
        <v>0</v>
      </c>
      <c r="E4" s="46">
        <f>C4+D4</f>
        <v>300</v>
      </c>
      <c r="F4" s="1" t="s">
        <v>100</v>
      </c>
      <c r="G4" s="46">
        <v>0</v>
      </c>
      <c r="H4" s="46">
        <v>0</v>
      </c>
      <c r="I4" s="5">
        <f>ROUND(E4*G4, 0)</f>
        <v>0</v>
      </c>
      <c r="J4" s="5">
        <f>ROUND(E4*H4, 0)</f>
        <v>0</v>
      </c>
      <c r="K4" s="44"/>
      <c r="L4" s="44"/>
      <c r="M4" s="44"/>
      <c r="N4" s="44"/>
      <c r="O4" s="44"/>
      <c r="P4" s="44"/>
      <c r="Q4" s="44"/>
      <c r="R4" s="44"/>
    </row>
    <row r="5" spans="1:18" s="43" customFormat="1" x14ac:dyDescent="0.3">
      <c r="A5" s="85"/>
      <c r="B5" s="44"/>
      <c r="C5" s="44"/>
      <c r="D5" s="92"/>
      <c r="E5" s="86"/>
      <c r="F5" s="44"/>
      <c r="G5" s="86"/>
      <c r="H5" s="86"/>
      <c r="I5" s="86"/>
      <c r="J5" s="86"/>
      <c r="K5" s="44"/>
      <c r="L5" s="44"/>
      <c r="M5" s="44"/>
      <c r="N5" s="44"/>
      <c r="O5" s="44"/>
      <c r="P5" s="44"/>
      <c r="Q5" s="44"/>
      <c r="R5" s="44"/>
    </row>
    <row r="6" spans="1:18" s="43" customFormat="1" ht="39.6" x14ac:dyDescent="0.3">
      <c r="A6" s="48">
        <v>3</v>
      </c>
      <c r="B6" s="84" t="s">
        <v>66</v>
      </c>
      <c r="C6" s="34">
        <v>300</v>
      </c>
      <c r="D6" s="34">
        <v>0</v>
      </c>
      <c r="E6" s="46">
        <f>C6+D6</f>
        <v>300</v>
      </c>
      <c r="F6" s="1" t="s">
        <v>100</v>
      </c>
      <c r="G6" s="46">
        <v>0</v>
      </c>
      <c r="H6" s="46">
        <v>0</v>
      </c>
      <c r="I6" s="5">
        <f>ROUND(E6*G6, 0)</f>
        <v>0</v>
      </c>
      <c r="J6" s="5">
        <f>ROUND(E6*H6, 0)</f>
        <v>0</v>
      </c>
      <c r="K6" s="44"/>
      <c r="L6" s="44"/>
      <c r="M6" s="44"/>
      <c r="N6" s="44"/>
      <c r="O6" s="44"/>
      <c r="P6" s="44"/>
      <c r="Q6" s="44"/>
      <c r="R6" s="44"/>
    </row>
    <row r="7" spans="1:18" s="43" customFormat="1" x14ac:dyDescent="0.3">
      <c r="A7" s="85"/>
      <c r="B7" s="44"/>
      <c r="C7" s="44"/>
      <c r="D7" s="92"/>
      <c r="E7" s="86"/>
      <c r="F7" s="44"/>
      <c r="G7" s="86"/>
      <c r="H7" s="86"/>
      <c r="I7" s="86"/>
      <c r="J7" s="86"/>
      <c r="K7" s="44"/>
      <c r="L7" s="44"/>
      <c r="M7" s="44"/>
      <c r="N7" s="44"/>
      <c r="O7" s="44"/>
      <c r="P7" s="44"/>
      <c r="Q7" s="44"/>
      <c r="R7" s="44"/>
    </row>
    <row r="8" spans="1:18" s="43" customFormat="1" ht="39.6" x14ac:dyDescent="0.3">
      <c r="A8" s="48">
        <v>4</v>
      </c>
      <c r="B8" s="84" t="s">
        <v>67</v>
      </c>
      <c r="C8" s="34">
        <v>37</v>
      </c>
      <c r="D8" s="34">
        <v>0</v>
      </c>
      <c r="E8" s="46">
        <f>C8+D8</f>
        <v>37</v>
      </c>
      <c r="F8" s="1" t="s">
        <v>100</v>
      </c>
      <c r="G8" s="46">
        <v>0</v>
      </c>
      <c r="H8" s="46">
        <v>0</v>
      </c>
      <c r="I8" s="5">
        <f>ROUND(E8*G8, 0)</f>
        <v>0</v>
      </c>
      <c r="J8" s="5">
        <f>ROUND(E8*H8, 0)</f>
        <v>0</v>
      </c>
      <c r="K8" s="44"/>
      <c r="L8" s="44"/>
      <c r="M8" s="44"/>
      <c r="N8" s="44"/>
      <c r="O8" s="44"/>
      <c r="P8" s="44"/>
      <c r="Q8" s="44"/>
      <c r="R8" s="44"/>
    </row>
    <row r="9" spans="1:18" s="43" customFormat="1" x14ac:dyDescent="0.3">
      <c r="A9" s="85"/>
      <c r="B9" s="44"/>
      <c r="C9" s="44"/>
      <c r="D9" s="44"/>
      <c r="E9" s="86"/>
      <c r="F9" s="44"/>
      <c r="G9" s="86"/>
      <c r="H9" s="86"/>
      <c r="I9" s="86"/>
      <c r="J9" s="86"/>
      <c r="K9" s="44"/>
      <c r="L9" s="44"/>
      <c r="M9" s="44"/>
      <c r="N9" s="44"/>
      <c r="O9" s="44"/>
      <c r="P9" s="44"/>
      <c r="Q9" s="44"/>
      <c r="R9" s="44"/>
    </row>
    <row r="10" spans="1:18" ht="66" x14ac:dyDescent="0.3">
      <c r="A10" s="48">
        <v>5</v>
      </c>
      <c r="B10" s="84" t="s">
        <v>34</v>
      </c>
      <c r="C10" s="34">
        <f>14.37+16.8+12.32+8.3+2.6</f>
        <v>54.390000000000008</v>
      </c>
      <c r="D10" s="34">
        <v>0</v>
      </c>
      <c r="E10" s="46">
        <f>C10+D10</f>
        <v>54.390000000000008</v>
      </c>
      <c r="F10" s="1" t="s">
        <v>23</v>
      </c>
      <c r="G10" s="46">
        <v>0</v>
      </c>
      <c r="H10" s="46">
        <v>0</v>
      </c>
      <c r="I10" s="5">
        <f>ROUND(E10*G10, 0)</f>
        <v>0</v>
      </c>
      <c r="J10" s="5">
        <f>ROUND(E10*H10, 0)</f>
        <v>0</v>
      </c>
    </row>
    <row r="11" spans="1:18" x14ac:dyDescent="0.3">
      <c r="A11" s="48"/>
      <c r="B11" s="72"/>
      <c r="C11" s="93"/>
      <c r="D11" s="72"/>
      <c r="E11" s="71"/>
    </row>
    <row r="12" spans="1:18" ht="66" x14ac:dyDescent="0.3">
      <c r="A12" s="48">
        <v>6</v>
      </c>
      <c r="B12" s="84" t="s">
        <v>35</v>
      </c>
      <c r="C12" s="34">
        <v>18</v>
      </c>
      <c r="D12" s="34">
        <v>0</v>
      </c>
      <c r="E12" s="46">
        <f>C12+D12</f>
        <v>18</v>
      </c>
      <c r="F12" s="1" t="s">
        <v>23</v>
      </c>
      <c r="G12" s="46">
        <v>0</v>
      </c>
      <c r="H12" s="46">
        <v>0</v>
      </c>
      <c r="I12" s="5">
        <f>ROUND(E12*G12, 0)</f>
        <v>0</v>
      </c>
      <c r="J12" s="5">
        <f>ROUND(E12*H12, 0)</f>
        <v>0</v>
      </c>
    </row>
    <row r="13" spans="1:18" x14ac:dyDescent="0.3">
      <c r="A13" s="48"/>
      <c r="B13" s="84"/>
      <c r="C13" s="90"/>
      <c r="D13" s="84"/>
      <c r="E13" s="71"/>
      <c r="F13" s="1"/>
      <c r="I13" s="5"/>
      <c r="J13" s="5"/>
    </row>
    <row r="14" spans="1:18" ht="52.8" x14ac:dyDescent="0.3">
      <c r="A14" s="48">
        <v>7</v>
      </c>
      <c r="B14" s="84" t="s">
        <v>69</v>
      </c>
      <c r="C14" s="34">
        <v>21</v>
      </c>
      <c r="D14" s="34">
        <v>0</v>
      </c>
      <c r="E14" s="46">
        <f>C14+D14</f>
        <v>21</v>
      </c>
      <c r="F14" s="1" t="s">
        <v>23</v>
      </c>
      <c r="G14" s="46">
        <v>0</v>
      </c>
      <c r="H14" s="46">
        <v>0</v>
      </c>
      <c r="I14" s="5">
        <f>ROUND(E14*G14, 0)</f>
        <v>0</v>
      </c>
      <c r="J14" s="5">
        <f>ROUND(E14*H14, 0)</f>
        <v>0</v>
      </c>
    </row>
    <row r="15" spans="1:18" x14ac:dyDescent="0.3">
      <c r="A15" s="48"/>
      <c r="B15" s="84"/>
      <c r="F15" s="1"/>
      <c r="I15" s="5"/>
      <c r="J15" s="5"/>
    </row>
    <row r="16" spans="1:18" ht="26.4" x14ac:dyDescent="0.3">
      <c r="A16" s="48">
        <v>8</v>
      </c>
      <c r="B16" s="84" t="s">
        <v>98</v>
      </c>
      <c r="C16" s="34">
        <v>6</v>
      </c>
      <c r="D16" s="34">
        <v>0</v>
      </c>
      <c r="E16" s="46">
        <f>C16+D16</f>
        <v>6</v>
      </c>
      <c r="F16" s="1" t="s">
        <v>100</v>
      </c>
      <c r="G16" s="46">
        <v>0</v>
      </c>
      <c r="H16" s="46">
        <v>0</v>
      </c>
      <c r="I16" s="5">
        <f>ROUND(E16*G16, 0)</f>
        <v>0</v>
      </c>
      <c r="J16" s="5">
        <f>ROUND(E16*H16, 0)</f>
        <v>0</v>
      </c>
    </row>
    <row r="17" spans="1:18" x14ac:dyDescent="0.3">
      <c r="A17" s="48"/>
      <c r="B17" s="84"/>
      <c r="F17" s="1"/>
      <c r="I17" s="5"/>
      <c r="J17" s="5"/>
    </row>
    <row r="18" spans="1:18" ht="105.6" x14ac:dyDescent="0.3">
      <c r="A18" s="48">
        <v>9</v>
      </c>
      <c r="B18" s="84" t="s">
        <v>88</v>
      </c>
      <c r="C18" s="34">
        <v>1</v>
      </c>
      <c r="D18" s="34">
        <v>0</v>
      </c>
      <c r="E18" s="46">
        <f>C18+D18</f>
        <v>1</v>
      </c>
      <c r="F18" s="1" t="s">
        <v>18</v>
      </c>
      <c r="G18" s="46">
        <v>0</v>
      </c>
      <c r="H18" s="46">
        <v>0</v>
      </c>
      <c r="I18" s="5">
        <f>ROUND(E18*G18, 0)</f>
        <v>0</v>
      </c>
      <c r="J18" s="5">
        <f>ROUND(E18*H18, 0)</f>
        <v>0</v>
      </c>
    </row>
    <row r="19" spans="1:18" s="40" customFormat="1" x14ac:dyDescent="0.3">
      <c r="A19" s="28"/>
      <c r="K19" s="29"/>
      <c r="L19" s="29"/>
      <c r="M19" s="29"/>
      <c r="N19" s="29"/>
      <c r="O19" s="29"/>
      <c r="P19" s="29"/>
      <c r="Q19" s="29"/>
      <c r="R19" s="29"/>
    </row>
    <row r="20" spans="1:18" s="44" customFormat="1" x14ac:dyDescent="0.3">
      <c r="A20" s="41"/>
      <c r="B20" s="38" t="s">
        <v>10</v>
      </c>
      <c r="C20" s="38"/>
      <c r="D20" s="38"/>
      <c r="E20" s="42"/>
      <c r="F20" s="38"/>
      <c r="G20" s="42"/>
      <c r="H20" s="42"/>
      <c r="I20" s="42">
        <f>SUM(I2:I19)</f>
        <v>0</v>
      </c>
      <c r="J20" s="42">
        <f>SUM(J2:J19)</f>
        <v>0</v>
      </c>
    </row>
  </sheetData>
  <pageMargins left="0.23622047244094491" right="0.23622047244094491" top="0.70866141732283472" bottom="0.70866141732283472" header="0.43307086614173229" footer="0.43307086614173229"/>
  <pageSetup paperSize="9" firstPageNumber="4294963191" orientation="portrait" useFirstPageNumber="1" verticalDpi="1200" r:id="rId1"/>
  <headerFooter>
    <oddHeader>&amp;L&amp;"Times New Roman CE,Félkövér"&amp;10Tető és Bádogos munkák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CCC9-3841-4860-A224-5AB26452B658}">
  <dimension ref="A1:J6"/>
  <sheetViews>
    <sheetView workbookViewId="0">
      <selection sqref="A1:J6"/>
    </sheetView>
  </sheetViews>
  <sheetFormatPr defaultRowHeight="14.4" x14ac:dyDescent="0.3"/>
  <cols>
    <col min="1" max="1" width="4.33203125" bestFit="1" customWidth="1"/>
    <col min="2" max="2" width="18.44140625" customWidth="1"/>
    <col min="3" max="3" width="5" bestFit="1" customWidth="1"/>
    <col min="4" max="4" width="8.6640625" bestFit="1" customWidth="1"/>
    <col min="5" max="5" width="7.5546875" customWidth="1"/>
    <col min="6" max="6" width="6.6640625" customWidth="1"/>
    <col min="7" max="7" width="8.109375" bestFit="1" customWidth="1"/>
  </cols>
  <sheetData>
    <row r="1" spans="1:10" ht="39.6" x14ac:dyDescent="0.3">
      <c r="A1" s="33" t="s">
        <v>3</v>
      </c>
      <c r="B1" s="2" t="s">
        <v>4</v>
      </c>
      <c r="C1" s="38" t="s">
        <v>50</v>
      </c>
      <c r="D1" s="88" t="s">
        <v>51</v>
      </c>
      <c r="E1" s="4" t="s">
        <v>16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39.6" x14ac:dyDescent="0.3">
      <c r="A2" s="27">
        <v>1</v>
      </c>
      <c r="B2" s="30" t="s">
        <v>30</v>
      </c>
      <c r="C2" s="34">
        <v>1</v>
      </c>
      <c r="D2" s="34">
        <v>0</v>
      </c>
      <c r="E2" s="46">
        <f>C2+D2</f>
        <v>1</v>
      </c>
      <c r="F2" s="31" t="s">
        <v>21</v>
      </c>
      <c r="G2" s="32">
        <v>0</v>
      </c>
      <c r="H2" s="32">
        <v>0</v>
      </c>
      <c r="I2" s="32">
        <f>ROUND(E2*G2, 0)</f>
        <v>0</v>
      </c>
      <c r="J2" s="32">
        <f>ROUND(E2*H2, 0)</f>
        <v>0</v>
      </c>
    </row>
    <row r="3" spans="1:10" x14ac:dyDescent="0.3">
      <c r="A3" s="68"/>
      <c r="B3" s="8"/>
      <c r="C3" s="8"/>
      <c r="D3" s="8"/>
      <c r="E3" s="69"/>
      <c r="F3" s="8"/>
      <c r="G3" s="69"/>
      <c r="H3" s="69"/>
      <c r="I3" s="69"/>
      <c r="J3" s="69"/>
    </row>
    <row r="4" spans="1:10" ht="159.75" customHeight="1" x14ac:dyDescent="0.3">
      <c r="A4" s="27">
        <v>2</v>
      </c>
      <c r="B4" s="30" t="s">
        <v>64</v>
      </c>
      <c r="C4" s="34">
        <v>70</v>
      </c>
      <c r="D4" s="34">
        <v>0</v>
      </c>
      <c r="E4" s="46">
        <f>C4+D4</f>
        <v>70</v>
      </c>
      <c r="F4" s="31" t="s">
        <v>99</v>
      </c>
      <c r="G4" s="32">
        <v>0</v>
      </c>
      <c r="H4" s="32">
        <v>0</v>
      </c>
      <c r="I4" s="32">
        <f>ROUND(E4*G4, 0)</f>
        <v>0</v>
      </c>
      <c r="J4" s="32">
        <f>ROUND(E4*H4, 0)</f>
        <v>0</v>
      </c>
    </row>
    <row r="5" spans="1:10" x14ac:dyDescent="0.3">
      <c r="A5" s="14"/>
      <c r="B5" s="16"/>
      <c r="C5" s="16"/>
      <c r="D5" s="16"/>
      <c r="E5" s="13"/>
      <c r="F5" s="15"/>
      <c r="G5" s="18"/>
      <c r="H5" s="18"/>
      <c r="I5" s="18"/>
      <c r="J5" s="18"/>
    </row>
    <row r="6" spans="1:10" ht="17.25" customHeight="1" x14ac:dyDescent="0.3">
      <c r="A6" s="33"/>
      <c r="B6" s="2" t="s">
        <v>10</v>
      </c>
      <c r="C6" s="2"/>
      <c r="D6" s="2"/>
      <c r="E6" s="4"/>
      <c r="F6" s="2"/>
      <c r="G6" s="4"/>
      <c r="H6" s="4"/>
      <c r="I6" s="4">
        <f>ROUND(SUM(I2:I5),0)</f>
        <v>0</v>
      </c>
      <c r="J6" s="4">
        <f>ROUND(SUM(J2:J5),0)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D1F30-E7CC-420E-8E25-FB7EF0D0D4EC}">
  <dimension ref="A1:J13"/>
  <sheetViews>
    <sheetView workbookViewId="0">
      <selection sqref="A1:J13"/>
    </sheetView>
  </sheetViews>
  <sheetFormatPr defaultRowHeight="14.4" x14ac:dyDescent="0.3"/>
  <cols>
    <col min="1" max="1" width="4.33203125" bestFit="1" customWidth="1"/>
    <col min="2" max="2" width="19" customWidth="1"/>
    <col min="3" max="3" width="5" bestFit="1" customWidth="1"/>
    <col min="4" max="4" width="8.6640625" bestFit="1" customWidth="1"/>
    <col min="5" max="5" width="6.6640625" bestFit="1" customWidth="1"/>
    <col min="6" max="6" width="6.5546875" bestFit="1" customWidth="1"/>
    <col min="7" max="7" width="8.109375" bestFit="1" customWidth="1"/>
  </cols>
  <sheetData>
    <row r="1" spans="1:10" ht="39.6" x14ac:dyDescent="0.3">
      <c r="A1" s="33" t="s">
        <v>3</v>
      </c>
      <c r="B1" s="2" t="s">
        <v>4</v>
      </c>
      <c r="C1" s="38" t="s">
        <v>50</v>
      </c>
      <c r="D1" s="88" t="s">
        <v>51</v>
      </c>
      <c r="E1" s="4" t="s">
        <v>16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39.6" x14ac:dyDescent="0.3">
      <c r="A2" s="27">
        <v>1</v>
      </c>
      <c r="B2" s="30" t="s">
        <v>29</v>
      </c>
      <c r="C2" s="34">
        <v>1</v>
      </c>
      <c r="D2" s="34">
        <v>0</v>
      </c>
      <c r="E2" s="46">
        <f>C2+D2</f>
        <v>1</v>
      </c>
      <c r="F2" s="31" t="s">
        <v>21</v>
      </c>
      <c r="G2" s="32">
        <v>0</v>
      </c>
      <c r="H2" s="32">
        <v>0</v>
      </c>
      <c r="I2" s="32">
        <f>ROUND(E2*G2, 0)</f>
        <v>0</v>
      </c>
      <c r="J2" s="32">
        <f>ROUND(E2*H2, 0)</f>
        <v>0</v>
      </c>
    </row>
    <row r="3" spans="1:10" ht="39.6" x14ac:dyDescent="0.3">
      <c r="A3" s="27"/>
      <c r="B3" s="30" t="s">
        <v>61</v>
      </c>
      <c r="C3" s="30"/>
      <c r="D3" s="30"/>
      <c r="E3" s="32"/>
      <c r="F3" s="31"/>
      <c r="G3" s="32"/>
      <c r="H3" s="32"/>
      <c r="I3" s="32"/>
      <c r="J3" s="32"/>
    </row>
    <row r="4" spans="1:10" ht="52.8" x14ac:dyDescent="0.3">
      <c r="A4" s="27"/>
      <c r="B4" s="70" t="s">
        <v>63</v>
      </c>
      <c r="C4" s="70"/>
      <c r="D4" s="70"/>
      <c r="E4" s="61"/>
      <c r="F4" s="62"/>
      <c r="G4" s="61"/>
      <c r="H4" s="61"/>
      <c r="I4" s="61"/>
      <c r="J4" s="61"/>
    </row>
    <row r="5" spans="1:10" ht="145.19999999999999" x14ac:dyDescent="0.3">
      <c r="A5" s="27">
        <v>2</v>
      </c>
      <c r="B5" s="30" t="s">
        <v>59</v>
      </c>
      <c r="C5" s="34">
        <v>4.84</v>
      </c>
      <c r="D5" s="34">
        <v>0</v>
      </c>
      <c r="E5" s="46">
        <f>C5+D5</f>
        <v>4.84</v>
      </c>
      <c r="F5" s="31" t="s">
        <v>99</v>
      </c>
      <c r="G5" s="32">
        <v>0</v>
      </c>
      <c r="H5" s="32">
        <v>0</v>
      </c>
      <c r="I5" s="32">
        <f>ROUND(E5*G5, 0)</f>
        <v>0</v>
      </c>
      <c r="J5" s="32">
        <f>ROUND(E5*H5, 0)</f>
        <v>0</v>
      </c>
    </row>
    <row r="6" spans="1:10" x14ac:dyDescent="0.3">
      <c r="A6" s="27"/>
      <c r="B6" s="70"/>
      <c r="C6" s="70"/>
      <c r="D6" s="70"/>
      <c r="E6" s="32"/>
      <c r="F6" s="31"/>
      <c r="G6" s="32"/>
      <c r="H6" s="32"/>
      <c r="I6" s="32"/>
      <c r="J6" s="32"/>
    </row>
    <row r="7" spans="1:10" ht="79.2" x14ac:dyDescent="0.3">
      <c r="A7" s="27">
        <v>3</v>
      </c>
      <c r="B7" s="30" t="s">
        <v>60</v>
      </c>
      <c r="C7" s="34">
        <v>1</v>
      </c>
      <c r="D7" s="34">
        <v>0</v>
      </c>
      <c r="E7" s="46">
        <f>C7+D7</f>
        <v>1</v>
      </c>
      <c r="F7" s="31" t="s">
        <v>21</v>
      </c>
      <c r="G7" s="32">
        <v>0</v>
      </c>
      <c r="H7" s="32">
        <v>0</v>
      </c>
      <c r="I7" s="32">
        <f>ROUND(E7*G7, 0)</f>
        <v>0</v>
      </c>
      <c r="J7" s="32">
        <f>ROUND(E7*H7, 0)</f>
        <v>0</v>
      </c>
    </row>
    <row r="8" spans="1:10" x14ac:dyDescent="0.3">
      <c r="A8" s="27"/>
      <c r="B8" s="30"/>
      <c r="C8" s="34"/>
      <c r="D8" s="34"/>
      <c r="E8" s="46"/>
      <c r="F8" s="31"/>
      <c r="G8" s="32"/>
      <c r="H8" s="32"/>
      <c r="I8" s="32"/>
      <c r="J8" s="32"/>
    </row>
    <row r="9" spans="1:10" ht="26.4" x14ac:dyDescent="0.3">
      <c r="A9" s="27"/>
      <c r="B9" s="70" t="s">
        <v>62</v>
      </c>
      <c r="C9" s="34"/>
      <c r="D9" s="34"/>
      <c r="E9" s="46"/>
      <c r="F9" s="31"/>
      <c r="G9" s="32"/>
      <c r="H9" s="32"/>
      <c r="I9" s="32"/>
      <c r="J9" s="32"/>
    </row>
    <row r="10" spans="1:10" x14ac:dyDescent="0.3">
      <c r="A10" s="27"/>
      <c r="B10" s="70"/>
      <c r="C10" s="34"/>
      <c r="D10" s="34"/>
      <c r="E10" s="46"/>
      <c r="F10" s="31"/>
      <c r="G10" s="32"/>
      <c r="H10" s="32"/>
      <c r="I10" s="32"/>
      <c r="J10" s="32"/>
    </row>
    <row r="11" spans="1:10" ht="118.8" x14ac:dyDescent="0.3">
      <c r="A11" s="27">
        <v>4</v>
      </c>
      <c r="B11" s="30" t="s">
        <v>93</v>
      </c>
      <c r="C11" s="34">
        <v>68.5</v>
      </c>
      <c r="D11" s="34">
        <v>0</v>
      </c>
      <c r="E11" s="46">
        <f>C11+D11</f>
        <v>68.5</v>
      </c>
      <c r="F11" s="31" t="s">
        <v>99</v>
      </c>
      <c r="G11" s="32">
        <v>0</v>
      </c>
      <c r="H11" s="32">
        <v>0</v>
      </c>
      <c r="I11" s="32">
        <f>ROUND(E11*G11, 0)</f>
        <v>0</v>
      </c>
      <c r="J11" s="32">
        <f>ROUND(E11*H11, 0)</f>
        <v>0</v>
      </c>
    </row>
    <row r="12" spans="1:10" x14ac:dyDescent="0.3">
      <c r="A12" s="27"/>
      <c r="B12" s="30"/>
      <c r="C12" s="30"/>
      <c r="D12" s="30"/>
      <c r="E12" s="32"/>
      <c r="F12" s="31"/>
      <c r="G12" s="32"/>
      <c r="H12" s="32"/>
      <c r="I12" s="32"/>
      <c r="J12" s="32"/>
    </row>
    <row r="13" spans="1:10" x14ac:dyDescent="0.3">
      <c r="A13" s="33"/>
      <c r="B13" s="2" t="s">
        <v>10</v>
      </c>
      <c r="C13" s="2"/>
      <c r="D13" s="2"/>
      <c r="E13" s="4"/>
      <c r="F13" s="2"/>
      <c r="G13" s="4"/>
      <c r="H13" s="4"/>
      <c r="I13" s="4">
        <f>ROUND(SUM(I2:I12),0)</f>
        <v>0</v>
      </c>
      <c r="J13" s="4">
        <f>ROUND(SUM(J2:J12),0)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zoomScaleNormal="100" workbookViewId="0">
      <selection sqref="A1:D12"/>
    </sheetView>
  </sheetViews>
  <sheetFormatPr defaultColWidth="9.109375" defaultRowHeight="15.6" x14ac:dyDescent="0.3"/>
  <cols>
    <col min="1" max="1" width="36.44140625" style="10" customWidth="1"/>
    <col min="2" max="2" width="15.44140625" style="66" customWidth="1"/>
    <col min="3" max="3" width="14.88671875" style="66" customWidth="1"/>
    <col min="4" max="4" width="13.109375" style="66" bestFit="1" customWidth="1"/>
    <col min="5" max="16384" width="9.109375" style="10"/>
  </cols>
  <sheetData>
    <row r="1" spans="1:4" s="11" customFormat="1" x14ac:dyDescent="0.3">
      <c r="A1" s="11" t="s">
        <v>0</v>
      </c>
      <c r="B1" s="64" t="s">
        <v>1</v>
      </c>
      <c r="C1" s="64" t="s">
        <v>2</v>
      </c>
      <c r="D1" s="64" t="s">
        <v>26</v>
      </c>
    </row>
    <row r="2" spans="1:4" s="12" customFormat="1" x14ac:dyDescent="0.3">
      <c r="A2" s="10" t="s">
        <v>17</v>
      </c>
      <c r="B2" s="66">
        <f>Bontás!I22</f>
        <v>0</v>
      </c>
      <c r="C2" s="66">
        <f>Bontás!J22</f>
        <v>0</v>
      </c>
      <c r="D2" s="67">
        <f>SUM(B2:C2)</f>
        <v>0</v>
      </c>
    </row>
    <row r="3" spans="1:4" s="12" customFormat="1" x14ac:dyDescent="0.3">
      <c r="A3" s="10" t="s">
        <v>31</v>
      </c>
      <c r="B3" s="66">
        <f>Falazás!I8</f>
        <v>0</v>
      </c>
      <c r="C3" s="66">
        <f>Falazás!J8</f>
        <v>0</v>
      </c>
      <c r="D3" s="67">
        <f>SUM(B3:C3)</f>
        <v>0</v>
      </c>
    </row>
    <row r="4" spans="1:4" x14ac:dyDescent="0.3">
      <c r="A4" s="10" t="s">
        <v>13</v>
      </c>
      <c r="B4" s="66">
        <f>'Vakolás és rabicolás'!I8</f>
        <v>0</v>
      </c>
      <c r="C4" s="66">
        <f>'Vakolás és rabicolás'!J8</f>
        <v>0</v>
      </c>
      <c r="D4" s="67">
        <f t="shared" ref="D4:D10" si="0">SUM(B4:C4)</f>
        <v>0</v>
      </c>
    </row>
    <row r="5" spans="1:4" x14ac:dyDescent="0.3">
      <c r="A5" s="10" t="s">
        <v>86</v>
      </c>
      <c r="B5" s="66">
        <f>Szigetelés!I6</f>
        <v>0</v>
      </c>
      <c r="C5" s="66">
        <f>Szigetelés!J6</f>
        <v>0</v>
      </c>
      <c r="D5" s="67">
        <f t="shared" si="0"/>
        <v>0</v>
      </c>
    </row>
    <row r="6" spans="1:4" ht="31.2" x14ac:dyDescent="0.3">
      <c r="A6" s="10" t="s">
        <v>14</v>
      </c>
      <c r="B6" s="66">
        <f>'Aljzat-oldalfal, hideg és meleg'!I22</f>
        <v>0</v>
      </c>
      <c r="C6" s="66">
        <f>'Aljzat-oldalfal, hideg és meleg'!J22</f>
        <v>0</v>
      </c>
      <c r="D6" s="67">
        <f>SUM(B6:C6)</f>
        <v>0</v>
      </c>
    </row>
    <row r="7" spans="1:4" x14ac:dyDescent="0.3">
      <c r="A7" s="10" t="s">
        <v>97</v>
      </c>
      <c r="B7" s="66">
        <f>Felületképzés!I14</f>
        <v>0</v>
      </c>
      <c r="C7" s="66">
        <f>Felületképzés!J14</f>
        <v>0</v>
      </c>
      <c r="D7" s="67">
        <f>SUM(B7:C7)</f>
        <v>0</v>
      </c>
    </row>
    <row r="8" spans="1:4" x14ac:dyDescent="0.3">
      <c r="A8" s="10" t="s">
        <v>40</v>
      </c>
      <c r="B8" s="66">
        <f>'Nyílászárók-bútor'!I31</f>
        <v>0</v>
      </c>
      <c r="C8" s="66">
        <f>'Nyílászárók-bútor'!J31</f>
        <v>0</v>
      </c>
      <c r="D8" s="67">
        <f>SUM(B8:C8)</f>
        <v>0</v>
      </c>
    </row>
    <row r="9" spans="1:4" x14ac:dyDescent="0.3">
      <c r="A9" s="10" t="s">
        <v>39</v>
      </c>
      <c r="B9" s="66">
        <f>'Tető-Bádogos'!I20</f>
        <v>0</v>
      </c>
      <c r="C9" s="66">
        <f>'Tető-Bádogos'!J20</f>
        <v>0</v>
      </c>
      <c r="D9" s="67">
        <f t="shared" si="0"/>
        <v>0</v>
      </c>
    </row>
    <row r="10" spans="1:4" x14ac:dyDescent="0.3">
      <c r="A10" s="10" t="s">
        <v>27</v>
      </c>
      <c r="B10" s="66">
        <f>Épületvillamosság!I6</f>
        <v>0</v>
      </c>
      <c r="C10" s="66">
        <f>Épületvillamosság!J6</f>
        <v>0</v>
      </c>
      <c r="D10" s="67">
        <f t="shared" si="0"/>
        <v>0</v>
      </c>
    </row>
    <row r="11" spans="1:4" x14ac:dyDescent="0.3">
      <c r="A11" s="10" t="s">
        <v>28</v>
      </c>
      <c r="B11" s="66">
        <f>Épületgépészet!I13</f>
        <v>0</v>
      </c>
      <c r="C11" s="66">
        <f>Épületgépészet!J13</f>
        <v>0</v>
      </c>
      <c r="D11" s="67">
        <f>SUM(B11:C11)</f>
        <v>0</v>
      </c>
    </row>
    <row r="12" spans="1:4" s="11" customFormat="1" x14ac:dyDescent="0.3">
      <c r="A12" s="11" t="s">
        <v>15</v>
      </c>
      <c r="B12" s="65">
        <f>ROUND(SUM(B2:B11),0)</f>
        <v>0</v>
      </c>
      <c r="C12" s="65">
        <f>ROUND(SUM(C2:C11), 0)</f>
        <v>0</v>
      </c>
      <c r="D12" s="65">
        <f>SUM(D2:D11)</f>
        <v>0</v>
      </c>
    </row>
  </sheetData>
  <pageMargins left="1" right="1" top="1" bottom="1" header="0.41666666666666669" footer="0.41666666666666669"/>
  <pageSetup firstPageNumber="4294963191" orientation="portrait" useFirstPageNumber="1" horizontalDpi="4294967293" verticalDpi="1200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"/>
  <sheetViews>
    <sheetView workbookViewId="0">
      <pane ySplit="1" topLeftCell="A2" activePane="bottomLeft" state="frozen"/>
      <selection pane="bottomLeft" sqref="A1:J22"/>
    </sheetView>
  </sheetViews>
  <sheetFormatPr defaultColWidth="9.109375" defaultRowHeight="13.2" x14ac:dyDescent="0.3"/>
  <cols>
    <col min="1" max="1" width="2.6640625" style="45" customWidth="1"/>
    <col min="2" max="2" width="25" style="34" customWidth="1"/>
    <col min="3" max="3" width="5.6640625" style="34" bestFit="1" customWidth="1"/>
    <col min="4" max="4" width="8.6640625" style="34" customWidth="1"/>
    <col min="5" max="5" width="6.6640625" style="46" customWidth="1"/>
    <col min="6" max="6" width="6.6640625" style="34" customWidth="1"/>
    <col min="7" max="7" width="8.109375" style="46" customWidth="1"/>
    <col min="8" max="8" width="8.44140625" style="46" customWidth="1"/>
    <col min="9" max="9" width="12.109375" style="46" customWidth="1"/>
    <col min="10" max="10" width="11.109375" style="46" customWidth="1"/>
    <col min="11" max="20" width="9.109375" style="47"/>
    <col min="21" max="16384" width="9.109375" style="34"/>
  </cols>
  <sheetData>
    <row r="1" spans="1:20" s="43" customFormat="1" ht="39.6" x14ac:dyDescent="0.3">
      <c r="A1" s="41" t="s">
        <v>3</v>
      </c>
      <c r="B1" s="38" t="s">
        <v>4</v>
      </c>
      <c r="C1" s="88" t="s">
        <v>50</v>
      </c>
      <c r="D1" s="88" t="s">
        <v>51</v>
      </c>
      <c r="E1" s="42" t="s">
        <v>16</v>
      </c>
      <c r="F1" s="38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26.4" x14ac:dyDescent="0.3">
      <c r="A2" s="48">
        <v>1</v>
      </c>
      <c r="B2" s="39" t="s">
        <v>52</v>
      </c>
      <c r="C2" s="49">
        <f>(0.75*2.2)*3+(0.9*2.1)+(2.1*3)</f>
        <v>13.14</v>
      </c>
      <c r="D2" s="49">
        <v>0</v>
      </c>
      <c r="E2" s="49">
        <f>C2+D2</f>
        <v>13.14</v>
      </c>
      <c r="F2" s="29" t="s">
        <v>12</v>
      </c>
      <c r="G2" s="51">
        <v>0</v>
      </c>
      <c r="H2" s="51">
        <v>0</v>
      </c>
      <c r="I2" s="46">
        <f>ROUND(E2*G2, 0)</f>
        <v>0</v>
      </c>
      <c r="J2" s="46">
        <f>ROUND(E2*H2, 0)</f>
        <v>0</v>
      </c>
    </row>
    <row r="3" spans="1:20" x14ac:dyDescent="0.3">
      <c r="A3" s="81"/>
      <c r="B3" s="74"/>
      <c r="C3" s="74"/>
      <c r="D3" s="74"/>
      <c r="E3" s="76"/>
      <c r="F3" s="77"/>
      <c r="G3" s="78"/>
      <c r="H3" s="78"/>
      <c r="I3" s="71"/>
      <c r="J3" s="71"/>
    </row>
    <row r="4" spans="1:20" ht="28.5" customHeight="1" x14ac:dyDescent="0.3">
      <c r="A4" s="48">
        <v>2</v>
      </c>
      <c r="B4" s="39" t="s">
        <v>32</v>
      </c>
      <c r="C4" s="46">
        <f>3.45+3</f>
        <v>6.45</v>
      </c>
      <c r="D4" s="46">
        <v>0</v>
      </c>
      <c r="E4" s="49">
        <f>C4+D4</f>
        <v>6.45</v>
      </c>
      <c r="F4" s="29" t="s">
        <v>12</v>
      </c>
      <c r="G4" s="51">
        <v>0</v>
      </c>
      <c r="H4" s="51">
        <v>0</v>
      </c>
      <c r="I4" s="46">
        <f>ROUND(E4*G4, 0)</f>
        <v>0</v>
      </c>
      <c r="J4" s="46">
        <f>ROUND(E4*H4, 0)</f>
        <v>0</v>
      </c>
    </row>
    <row r="5" spans="1:20" x14ac:dyDescent="0.3">
      <c r="A5" s="81"/>
      <c r="B5" s="74"/>
      <c r="C5" s="74"/>
      <c r="D5" s="74"/>
      <c r="E5" s="71"/>
      <c r="F5" s="77"/>
      <c r="G5" s="78"/>
      <c r="H5" s="78"/>
      <c r="I5" s="71"/>
      <c r="J5" s="71"/>
    </row>
    <row r="6" spans="1:20" ht="26.4" x14ac:dyDescent="0.3">
      <c r="A6" s="48">
        <v>3</v>
      </c>
      <c r="B6" s="35" t="s">
        <v>36</v>
      </c>
      <c r="C6" s="37">
        <f>11.5+7.85+3.51+3.67+1</f>
        <v>27.53</v>
      </c>
      <c r="D6" s="37">
        <v>0</v>
      </c>
      <c r="E6" s="49">
        <f>C6+D6</f>
        <v>27.53</v>
      </c>
      <c r="F6" s="34" t="s">
        <v>12</v>
      </c>
      <c r="G6" s="46">
        <v>0</v>
      </c>
      <c r="H6" s="46">
        <v>0</v>
      </c>
      <c r="I6" s="46">
        <f>ROUND(E6*G6, 0)</f>
        <v>0</v>
      </c>
      <c r="J6" s="46">
        <f>ROUND(E6*H6, 0)</f>
        <v>0</v>
      </c>
    </row>
    <row r="7" spans="1:20" x14ac:dyDescent="0.3">
      <c r="A7" s="48"/>
      <c r="B7" s="35"/>
      <c r="C7" s="35"/>
      <c r="D7" s="35"/>
      <c r="E7" s="37"/>
    </row>
    <row r="8" spans="1:20" ht="26.4" x14ac:dyDescent="0.3">
      <c r="A8" s="48">
        <v>4</v>
      </c>
      <c r="B8" s="35" t="s">
        <v>42</v>
      </c>
      <c r="C8" s="37">
        <f>24.62+16.35</f>
        <v>40.97</v>
      </c>
      <c r="D8" s="37">
        <v>0</v>
      </c>
      <c r="E8" s="49">
        <f>C8+D8</f>
        <v>40.97</v>
      </c>
      <c r="F8" s="34" t="s">
        <v>12</v>
      </c>
      <c r="G8" s="46">
        <v>0</v>
      </c>
      <c r="H8" s="46">
        <v>0</v>
      </c>
      <c r="I8" s="46">
        <f>ROUND(E8*G8, 0)</f>
        <v>0</v>
      </c>
      <c r="J8" s="46">
        <f>ROUND(E8*H8, 0)</f>
        <v>0</v>
      </c>
    </row>
    <row r="9" spans="1:20" x14ac:dyDescent="0.3">
      <c r="A9" s="81"/>
      <c r="B9" s="74"/>
      <c r="C9" s="74"/>
      <c r="D9" s="74"/>
      <c r="E9" s="71"/>
      <c r="F9" s="77"/>
      <c r="G9" s="78"/>
      <c r="H9" s="78"/>
      <c r="I9" s="71"/>
      <c r="J9" s="71"/>
    </row>
    <row r="10" spans="1:20" ht="28.5" customHeight="1" x14ac:dyDescent="0.3">
      <c r="A10" s="48">
        <v>5</v>
      </c>
      <c r="B10" s="35" t="s">
        <v>43</v>
      </c>
      <c r="C10" s="37">
        <v>24</v>
      </c>
      <c r="D10" s="37">
        <v>0</v>
      </c>
      <c r="E10" s="49">
        <f>C10+D10</f>
        <v>24</v>
      </c>
      <c r="F10" s="34" t="s">
        <v>12</v>
      </c>
      <c r="G10" s="46">
        <v>0</v>
      </c>
      <c r="H10" s="46">
        <v>0</v>
      </c>
      <c r="I10" s="46">
        <f>ROUND(E10*G10, 0)</f>
        <v>0</v>
      </c>
      <c r="J10" s="46">
        <f>ROUND(E10*H10, 0)</f>
        <v>0</v>
      </c>
    </row>
    <row r="11" spans="1:20" x14ac:dyDescent="0.3">
      <c r="A11" s="48"/>
      <c r="B11" s="35"/>
      <c r="C11" s="35"/>
      <c r="D11" s="35"/>
      <c r="E11" s="37"/>
    </row>
    <row r="12" spans="1:20" ht="39.6" x14ac:dyDescent="0.3">
      <c r="A12" s="48">
        <v>6</v>
      </c>
      <c r="B12" s="35" t="s">
        <v>53</v>
      </c>
      <c r="C12" s="49">
        <v>1</v>
      </c>
      <c r="D12" s="49">
        <v>0</v>
      </c>
      <c r="E12" s="49">
        <f>C12+D12</f>
        <v>1</v>
      </c>
      <c r="F12" s="34" t="s">
        <v>21</v>
      </c>
      <c r="G12" s="46">
        <v>0</v>
      </c>
      <c r="H12" s="46">
        <v>0</v>
      </c>
      <c r="I12" s="46">
        <f>ROUND(E12*G12, 0)</f>
        <v>0</v>
      </c>
      <c r="J12" s="46">
        <f>ROUND(E12*H12, 0)</f>
        <v>0</v>
      </c>
    </row>
    <row r="13" spans="1:20" x14ac:dyDescent="0.3">
      <c r="A13" s="48"/>
      <c r="B13" s="35"/>
      <c r="C13" s="49"/>
      <c r="D13" s="49"/>
      <c r="E13" s="49"/>
    </row>
    <row r="14" spans="1:20" ht="52.8" x14ac:dyDescent="0.3">
      <c r="A14" s="48">
        <v>7</v>
      </c>
      <c r="B14" s="35" t="s">
        <v>54</v>
      </c>
      <c r="C14" s="49">
        <v>300</v>
      </c>
      <c r="D14" s="49">
        <v>0</v>
      </c>
      <c r="E14" s="49">
        <f>C14+D14</f>
        <v>300</v>
      </c>
      <c r="F14" s="34" t="s">
        <v>12</v>
      </c>
      <c r="G14" s="46">
        <v>0</v>
      </c>
      <c r="H14" s="46">
        <v>0</v>
      </c>
      <c r="I14" s="46">
        <f>ROUND(E14*G14, 0)</f>
        <v>0</v>
      </c>
      <c r="J14" s="46">
        <f>ROUND(E14*H14, 0)</f>
        <v>0</v>
      </c>
    </row>
    <row r="15" spans="1:20" x14ac:dyDescent="0.3">
      <c r="A15" s="48"/>
      <c r="B15" s="35"/>
      <c r="C15" s="49"/>
      <c r="D15" s="49"/>
      <c r="E15" s="49"/>
    </row>
    <row r="16" spans="1:20" ht="39.6" x14ac:dyDescent="0.3">
      <c r="A16" s="48">
        <v>8</v>
      </c>
      <c r="B16" s="35" t="s">
        <v>95</v>
      </c>
      <c r="C16" s="37">
        <v>50</v>
      </c>
      <c r="D16" s="37">
        <v>0</v>
      </c>
      <c r="E16" s="49">
        <f>C16+D16</f>
        <v>50</v>
      </c>
      <c r="F16" s="34" t="s">
        <v>12</v>
      </c>
      <c r="G16" s="46">
        <v>0</v>
      </c>
      <c r="H16" s="46">
        <v>0</v>
      </c>
      <c r="I16" s="46">
        <f>ROUND(E16*G16, 0)</f>
        <v>0</v>
      </c>
      <c r="J16" s="46">
        <f>ROUND(E16*H16, 0)</f>
        <v>0</v>
      </c>
    </row>
    <row r="17" spans="1:10" x14ac:dyDescent="0.3">
      <c r="A17" s="75"/>
      <c r="B17" s="83"/>
      <c r="C17" s="83"/>
      <c r="D17" s="83"/>
      <c r="E17" s="79"/>
      <c r="F17" s="82"/>
      <c r="G17" s="76"/>
      <c r="H17" s="76"/>
      <c r="I17" s="76"/>
      <c r="J17" s="76"/>
    </row>
    <row r="18" spans="1:10" ht="39.6" x14ac:dyDescent="0.3">
      <c r="A18" s="45">
        <v>9</v>
      </c>
      <c r="B18" s="19" t="s">
        <v>24</v>
      </c>
      <c r="C18" s="49">
        <v>24</v>
      </c>
      <c r="D18" s="49">
        <v>0</v>
      </c>
      <c r="E18" s="49">
        <f>C18+D18</f>
        <v>24</v>
      </c>
      <c r="F18" s="40" t="s">
        <v>11</v>
      </c>
      <c r="G18" s="49">
        <v>0</v>
      </c>
      <c r="H18" s="49">
        <v>0</v>
      </c>
      <c r="I18" s="49">
        <f>ROUND(E18*G18, 0)</f>
        <v>0</v>
      </c>
      <c r="J18" s="49">
        <f>ROUND(E18*H18, 0)</f>
        <v>0</v>
      </c>
    </row>
    <row r="19" spans="1:10" x14ac:dyDescent="0.3">
      <c r="B19" s="16"/>
      <c r="C19" s="16"/>
      <c r="D19" s="16"/>
      <c r="E19" s="37"/>
      <c r="F19" s="40"/>
      <c r="G19" s="49"/>
      <c r="H19" s="49"/>
      <c r="I19" s="49"/>
      <c r="J19" s="49"/>
    </row>
    <row r="20" spans="1:10" ht="52.8" x14ac:dyDescent="0.3">
      <c r="A20" s="45">
        <v>10</v>
      </c>
      <c r="B20" s="19" t="s">
        <v>25</v>
      </c>
      <c r="C20" s="49">
        <v>8</v>
      </c>
      <c r="D20" s="49">
        <v>0</v>
      </c>
      <c r="E20" s="49">
        <f>C20+D20</f>
        <v>8</v>
      </c>
      <c r="F20" s="40" t="s">
        <v>11</v>
      </c>
      <c r="G20" s="49">
        <v>0</v>
      </c>
      <c r="H20" s="49">
        <v>0</v>
      </c>
      <c r="I20" s="49">
        <f>ROUND(E20*G20, 0)</f>
        <v>0</v>
      </c>
      <c r="J20" s="49">
        <f>ROUND(E20*H20, 0)</f>
        <v>0</v>
      </c>
    </row>
    <row r="21" spans="1:10" x14ac:dyDescent="0.3">
      <c r="A21" s="81"/>
      <c r="B21" s="80"/>
      <c r="C21" s="80"/>
      <c r="D21" s="80"/>
      <c r="E21" s="80"/>
      <c r="F21" s="80"/>
      <c r="G21" s="80"/>
      <c r="H21" s="80"/>
      <c r="I21" s="80"/>
      <c r="J21" s="80"/>
    </row>
    <row r="22" spans="1:10" s="44" customFormat="1" x14ac:dyDescent="0.3">
      <c r="A22" s="41"/>
      <c r="B22" s="38" t="s">
        <v>10</v>
      </c>
      <c r="C22" s="38"/>
      <c r="D22" s="38"/>
      <c r="E22" s="42"/>
      <c r="F22" s="38"/>
      <c r="G22" s="42"/>
      <c r="H22" s="42"/>
      <c r="I22" s="42">
        <f>ROUND(SUM(I2:I20),0)</f>
        <v>0</v>
      </c>
      <c r="J22" s="42">
        <f>ROUND(SUM(J2:J20),0)</f>
        <v>0</v>
      </c>
    </row>
  </sheetData>
  <pageMargins left="0.23622047244094491" right="0.23622047244094491" top="0.70866141732283472" bottom="0.70866141732283472" header="0.43307086614173229" footer="0.43307086614173229"/>
  <pageSetup firstPageNumber="4294963191" orientation="portrait" useFirstPageNumber="1" horizontalDpi="4294967293" verticalDpi="1200" r:id="rId1"/>
  <headerFooter>
    <oddHeader>&amp;L&amp;"Times New Roman CE,Félkövér"&amp;10Bontás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8"/>
  <sheetViews>
    <sheetView workbookViewId="0">
      <pane ySplit="1" topLeftCell="A2" activePane="bottomLeft" state="frozen"/>
      <selection pane="bottomLeft" sqref="A1:J8"/>
    </sheetView>
  </sheetViews>
  <sheetFormatPr defaultColWidth="9.109375" defaultRowHeight="13.2" x14ac:dyDescent="0.3"/>
  <cols>
    <col min="1" max="1" width="2.6640625" style="14" customWidth="1"/>
    <col min="2" max="2" width="18.88671875" style="1" customWidth="1"/>
    <col min="3" max="3" width="5" style="1" bestFit="1" customWidth="1"/>
    <col min="4" max="4" width="8.6640625" style="1" bestFit="1" customWidth="1"/>
    <col min="5" max="5" width="6.88671875" style="5" customWidth="1"/>
    <col min="6" max="6" width="6.5546875" style="1" bestFit="1" customWidth="1"/>
    <col min="7" max="7" width="8" style="5" customWidth="1"/>
    <col min="8" max="8" width="9.109375" style="5" customWidth="1"/>
    <col min="9" max="9" width="13.5546875" style="5" bestFit="1" customWidth="1"/>
    <col min="10" max="10" width="10.88671875" style="5" bestFit="1" customWidth="1"/>
    <col min="11" max="11" width="15.6640625" style="1" customWidth="1"/>
    <col min="12" max="25" width="9.109375" style="26"/>
    <col min="26" max="16384" width="9.109375" style="1"/>
  </cols>
  <sheetData>
    <row r="1" spans="1:25" s="3" customFormat="1" ht="39.6" x14ac:dyDescent="0.3">
      <c r="A1" s="33" t="s">
        <v>3</v>
      </c>
      <c r="B1" s="2" t="s">
        <v>4</v>
      </c>
      <c r="C1" s="88" t="s">
        <v>50</v>
      </c>
      <c r="D1" s="88" t="s">
        <v>51</v>
      </c>
      <c r="E1" s="4" t="s">
        <v>16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92.4" x14ac:dyDescent="0.3">
      <c r="A2" s="27">
        <v>1</v>
      </c>
      <c r="B2" s="30" t="s">
        <v>79</v>
      </c>
      <c r="C2" s="49">
        <v>2</v>
      </c>
      <c r="D2" s="49">
        <v>0</v>
      </c>
      <c r="E2" s="49">
        <f>C2+D2</f>
        <v>2</v>
      </c>
      <c r="F2" s="31" t="s">
        <v>18</v>
      </c>
      <c r="G2" s="32">
        <v>0</v>
      </c>
      <c r="H2" s="32">
        <v>0</v>
      </c>
      <c r="I2" s="32">
        <f>ROUND(E2*G2, 0)</f>
        <v>0</v>
      </c>
      <c r="J2" s="32">
        <f>ROUND(E2*H2, 0)</f>
        <v>0</v>
      </c>
    </row>
    <row r="3" spans="1:25" x14ac:dyDescent="0.3">
      <c r="A3" s="27"/>
      <c r="B3" s="30"/>
      <c r="C3" s="49"/>
      <c r="D3" s="49"/>
      <c r="E3" s="49"/>
      <c r="F3" s="31"/>
      <c r="G3" s="32"/>
      <c r="H3" s="32"/>
      <c r="I3" s="32"/>
      <c r="J3" s="32"/>
    </row>
    <row r="4" spans="1:25" ht="52.8" x14ac:dyDescent="0.3">
      <c r="A4" s="27">
        <v>2</v>
      </c>
      <c r="B4" s="30" t="s">
        <v>56</v>
      </c>
      <c r="C4" s="49">
        <v>3.45</v>
      </c>
      <c r="D4" s="49">
        <v>0</v>
      </c>
      <c r="E4" s="49">
        <f>C4+D4</f>
        <v>3.45</v>
      </c>
      <c r="F4" s="31" t="s">
        <v>12</v>
      </c>
      <c r="G4" s="32">
        <v>0</v>
      </c>
      <c r="H4" s="32">
        <v>0</v>
      </c>
      <c r="I4" s="32">
        <f>ROUND(E4*G4, 0)</f>
        <v>0</v>
      </c>
      <c r="J4" s="32">
        <f>ROUND(E4*H4, 0)</f>
        <v>0</v>
      </c>
    </row>
    <row r="5" spans="1:25" x14ac:dyDescent="0.3">
      <c r="A5" s="27"/>
      <c r="B5" s="30"/>
      <c r="C5" s="49"/>
      <c r="D5" s="49"/>
      <c r="E5" s="49"/>
      <c r="F5" s="31"/>
      <c r="G5" s="32"/>
      <c r="H5" s="32"/>
      <c r="I5" s="32"/>
      <c r="J5" s="32"/>
    </row>
    <row r="6" spans="1:25" ht="39.6" x14ac:dyDescent="0.3">
      <c r="A6" s="27">
        <v>3</v>
      </c>
      <c r="B6" s="30" t="s">
        <v>55</v>
      </c>
      <c r="C6" s="49">
        <v>1.65</v>
      </c>
      <c r="D6" s="49">
        <v>0</v>
      </c>
      <c r="E6" s="49">
        <f>C6+D6</f>
        <v>1.65</v>
      </c>
      <c r="F6" s="31" t="s">
        <v>12</v>
      </c>
      <c r="G6" s="32">
        <v>0</v>
      </c>
      <c r="H6" s="32">
        <v>0</v>
      </c>
      <c r="I6" s="32">
        <f>ROUND(E6*G6, 0)</f>
        <v>0</v>
      </c>
      <c r="J6" s="32">
        <f>ROUND(E6*H6, 0)</f>
        <v>0</v>
      </c>
    </row>
    <row r="7" spans="1:25" x14ac:dyDescent="0.3">
      <c r="B7" s="16"/>
      <c r="C7" s="16"/>
      <c r="D7" s="16"/>
      <c r="E7" s="13"/>
      <c r="F7" s="15"/>
      <c r="G7" s="18"/>
      <c r="H7" s="18"/>
      <c r="I7" s="18"/>
      <c r="J7" s="18"/>
    </row>
    <row r="8" spans="1:25" s="8" customFormat="1" x14ac:dyDescent="0.3">
      <c r="A8" s="33"/>
      <c r="B8" s="2" t="s">
        <v>10</v>
      </c>
      <c r="C8" s="2"/>
      <c r="D8" s="2"/>
      <c r="E8" s="4"/>
      <c r="F8" s="2"/>
      <c r="G8" s="4"/>
      <c r="H8" s="4"/>
      <c r="I8" s="4">
        <f>ROUND(SUM(I2:I7),0)</f>
        <v>0</v>
      </c>
      <c r="J8" s="4">
        <f>ROUND(SUM(J2:J7),0)</f>
        <v>0</v>
      </c>
    </row>
  </sheetData>
  <pageMargins left="0.23622047244094491" right="0.23622047244094491" top="0.70866141732283472" bottom="0.70866141732283472" header="0.43307086614173229" footer="0.43307086614173229"/>
  <pageSetup firstPageNumber="4294963191" orientation="portrait" useFirstPageNumber="1" horizontalDpi="4294967293" verticalDpi="1200" r:id="rId1"/>
  <headerFooter>
    <oddHeader>&amp;L&amp;"Times New Roman CE,Félkövér"&amp;10Falazás és kőműves 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"/>
  <sheetViews>
    <sheetView workbookViewId="0">
      <selection sqref="A1:J8"/>
    </sheetView>
  </sheetViews>
  <sheetFormatPr defaultColWidth="9.109375" defaultRowHeight="13.2" x14ac:dyDescent="0.3"/>
  <cols>
    <col min="1" max="1" width="2.6640625" style="45" customWidth="1"/>
    <col min="2" max="2" width="18.88671875" style="34" customWidth="1"/>
    <col min="3" max="3" width="5" style="34" bestFit="1" customWidth="1"/>
    <col min="4" max="4" width="8.6640625" style="34" bestFit="1" customWidth="1"/>
    <col min="5" max="5" width="6.6640625" style="46" customWidth="1"/>
    <col min="6" max="6" width="6.6640625" style="34" customWidth="1"/>
    <col min="7" max="7" width="8.109375" style="46" customWidth="1"/>
    <col min="8" max="8" width="8.44140625" style="46" customWidth="1"/>
    <col min="9" max="9" width="12.109375" style="46" customWidth="1"/>
    <col min="10" max="10" width="11.109375" style="46" customWidth="1"/>
    <col min="11" max="19" width="9.109375" style="47"/>
    <col min="20" max="16384" width="9.109375" style="34"/>
  </cols>
  <sheetData>
    <row r="1" spans="1:19" s="43" customFormat="1" ht="39.6" x14ac:dyDescent="0.3">
      <c r="A1" s="41" t="s">
        <v>3</v>
      </c>
      <c r="B1" s="38" t="s">
        <v>4</v>
      </c>
      <c r="C1" s="88" t="s">
        <v>50</v>
      </c>
      <c r="D1" s="88" t="s">
        <v>51</v>
      </c>
      <c r="E1" s="42" t="s">
        <v>16</v>
      </c>
      <c r="F1" s="38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4"/>
      <c r="L1" s="44"/>
      <c r="M1" s="44"/>
      <c r="N1" s="44"/>
      <c r="O1" s="44"/>
      <c r="P1" s="44"/>
      <c r="Q1" s="44"/>
      <c r="R1" s="44"/>
      <c r="S1" s="44"/>
    </row>
    <row r="2" spans="1:19" ht="117" customHeight="1" x14ac:dyDescent="0.3">
      <c r="A2" s="45">
        <v>1</v>
      </c>
      <c r="B2" s="35" t="s">
        <v>44</v>
      </c>
      <c r="C2" s="49">
        <v>25</v>
      </c>
      <c r="D2" s="49">
        <v>0</v>
      </c>
      <c r="E2" s="49">
        <f>C2+D2</f>
        <v>25</v>
      </c>
      <c r="F2" s="36" t="s">
        <v>12</v>
      </c>
      <c r="G2" s="50">
        <v>0</v>
      </c>
      <c r="H2" s="50">
        <v>0</v>
      </c>
      <c r="I2" s="50">
        <f>ROUND(E2*G2, 0)</f>
        <v>0</v>
      </c>
      <c r="J2" s="50">
        <f>ROUND(E2*H2, 0)</f>
        <v>0</v>
      </c>
    </row>
    <row r="3" spans="1:19" x14ac:dyDescent="0.3">
      <c r="B3" s="35"/>
      <c r="C3" s="35"/>
      <c r="D3" s="35"/>
      <c r="E3" s="37"/>
      <c r="F3" s="36"/>
      <c r="G3" s="50"/>
      <c r="H3" s="50"/>
      <c r="I3" s="50"/>
      <c r="J3" s="50"/>
    </row>
    <row r="4" spans="1:19" ht="92.4" x14ac:dyDescent="0.3">
      <c r="A4" s="52">
        <v>2</v>
      </c>
      <c r="B4" s="35" t="s">
        <v>33</v>
      </c>
      <c r="C4" s="49">
        <v>40</v>
      </c>
      <c r="D4" s="49">
        <v>0</v>
      </c>
      <c r="E4" s="49">
        <f>C4+D4</f>
        <v>40</v>
      </c>
      <c r="F4" s="53" t="s">
        <v>12</v>
      </c>
      <c r="G4" s="54">
        <v>0</v>
      </c>
      <c r="H4" s="54">
        <v>0</v>
      </c>
      <c r="I4" s="54">
        <f>ROUND(E4*G4, 0)</f>
        <v>0</v>
      </c>
      <c r="J4" s="54">
        <f>ROUND(E4*H4, 0)</f>
        <v>0</v>
      </c>
    </row>
    <row r="5" spans="1:19" x14ac:dyDescent="0.3">
      <c r="A5" s="52"/>
      <c r="B5" s="35"/>
      <c r="C5" s="35"/>
      <c r="D5" s="35"/>
      <c r="E5" s="32"/>
      <c r="F5" s="53"/>
      <c r="G5" s="54"/>
      <c r="H5" s="54"/>
      <c r="I5" s="54"/>
      <c r="J5" s="54"/>
    </row>
    <row r="6" spans="1:19" ht="92.25" customHeight="1" x14ac:dyDescent="0.3">
      <c r="A6" s="52">
        <v>3</v>
      </c>
      <c r="B6" s="72" t="s">
        <v>37</v>
      </c>
      <c r="C6" s="49">
        <v>50</v>
      </c>
      <c r="D6" s="49">
        <v>0</v>
      </c>
      <c r="E6" s="49">
        <f>C6+D6</f>
        <v>50</v>
      </c>
      <c r="F6" s="53" t="s">
        <v>12</v>
      </c>
      <c r="G6" s="54">
        <v>0</v>
      </c>
      <c r="H6" s="54">
        <v>0</v>
      </c>
      <c r="I6" s="54">
        <f>ROUND(E6*G6, 0)</f>
        <v>0</v>
      </c>
      <c r="J6" s="54">
        <f>ROUND(E6*H6, 0)</f>
        <v>0</v>
      </c>
    </row>
    <row r="7" spans="1:19" x14ac:dyDescent="0.3">
      <c r="E7" s="37"/>
      <c r="F7" s="36"/>
      <c r="G7" s="50"/>
      <c r="H7" s="50"/>
      <c r="I7" s="50"/>
      <c r="J7" s="50"/>
    </row>
    <row r="8" spans="1:19" s="44" customFormat="1" x14ac:dyDescent="0.3">
      <c r="A8" s="41"/>
      <c r="B8" s="38" t="s">
        <v>10</v>
      </c>
      <c r="C8" s="38"/>
      <c r="D8" s="38"/>
      <c r="E8" s="42"/>
      <c r="F8" s="38"/>
      <c r="G8" s="42"/>
      <c r="H8" s="42"/>
      <c r="I8" s="42">
        <f>ROUND(SUM(I2:I7),0)</f>
        <v>0</v>
      </c>
      <c r="J8" s="42">
        <f>ROUND(SUM(J2:J7),0)</f>
        <v>0</v>
      </c>
    </row>
  </sheetData>
  <phoneticPr fontId="13" type="noConversion"/>
  <pageMargins left="0.2361111111111111" right="0.2361111111111111" top="0.69444444444444442" bottom="0.69444444444444442" header="0.41666666666666669" footer="0.41666666666666669"/>
  <pageSetup firstPageNumber="4294963191" orientation="portrait" useFirstPageNumber="1" horizontalDpi="4294967293" verticalDpi="1200" r:id="rId1"/>
  <headerFooter>
    <oddHeader>&amp;L&amp;"Times New Roman CE,bold"&amp;10 Vakolás és rabicolás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"/>
  <sheetViews>
    <sheetView workbookViewId="0">
      <pane ySplit="1" topLeftCell="A2" activePane="bottomLeft" state="frozen"/>
      <selection pane="bottomLeft" sqref="A1:J6"/>
    </sheetView>
  </sheetViews>
  <sheetFormatPr defaultColWidth="9.109375" defaultRowHeight="13.2" x14ac:dyDescent="0.3"/>
  <cols>
    <col min="1" max="1" width="2.6640625" style="45" customWidth="1"/>
    <col min="2" max="2" width="18.88671875" style="34" customWidth="1"/>
    <col min="3" max="3" width="5" style="46" bestFit="1" customWidth="1"/>
    <col min="4" max="4" width="8.5546875" style="34" customWidth="1"/>
    <col min="5" max="5" width="8.109375" style="46" customWidth="1"/>
    <col min="6" max="6" width="8.44140625" style="46" customWidth="1"/>
    <col min="7" max="7" width="8.109375" style="46" bestFit="1" customWidth="1"/>
    <col min="8" max="8" width="11.109375" style="46" customWidth="1"/>
    <col min="9" max="19" width="9.109375" style="47"/>
    <col min="20" max="16384" width="9.109375" style="34"/>
  </cols>
  <sheetData>
    <row r="1" spans="1:19" s="43" customFormat="1" ht="39.6" x14ac:dyDescent="0.3">
      <c r="A1" s="41" t="s">
        <v>3</v>
      </c>
      <c r="B1" s="38" t="s">
        <v>4</v>
      </c>
      <c r="C1" s="38" t="s">
        <v>50</v>
      </c>
      <c r="D1" s="88" t="s">
        <v>51</v>
      </c>
      <c r="E1" s="42" t="s">
        <v>16</v>
      </c>
      <c r="F1" s="38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4"/>
      <c r="L1" s="44"/>
      <c r="M1" s="44"/>
      <c r="N1" s="44"/>
      <c r="O1" s="44"/>
      <c r="P1" s="44"/>
      <c r="Q1" s="44"/>
      <c r="R1" s="44"/>
      <c r="S1" s="44"/>
    </row>
    <row r="2" spans="1:19" s="40" customFormat="1" ht="118.8" x14ac:dyDescent="0.3">
      <c r="A2" s="45">
        <v>1</v>
      </c>
      <c r="B2" s="72" t="s">
        <v>81</v>
      </c>
      <c r="C2" s="34">
        <v>20</v>
      </c>
      <c r="D2" s="34">
        <v>0</v>
      </c>
      <c r="E2" s="46">
        <f t="shared" ref="E2" si="0">C2+D2</f>
        <v>20</v>
      </c>
      <c r="F2" s="34" t="s">
        <v>12</v>
      </c>
      <c r="G2" s="46">
        <v>0</v>
      </c>
      <c r="H2" s="46">
        <v>0</v>
      </c>
      <c r="I2" s="46">
        <f t="shared" ref="I2" si="1">ROUND(E2*G2, 0)</f>
        <v>0</v>
      </c>
      <c r="J2" s="46">
        <f t="shared" ref="J2" si="2">ROUND(E2*H2, 0)</f>
        <v>0</v>
      </c>
      <c r="K2" s="29"/>
      <c r="L2" s="29"/>
      <c r="M2" s="29"/>
      <c r="N2" s="29"/>
      <c r="O2" s="29"/>
      <c r="P2" s="29"/>
      <c r="Q2" s="29"/>
      <c r="R2" s="29"/>
      <c r="S2" s="29"/>
    </row>
    <row r="3" spans="1:19" s="40" customFormat="1" ht="13.5" customHeight="1" x14ac:dyDescent="0.3">
      <c r="A3" s="45"/>
      <c r="B3" s="72"/>
      <c r="C3" s="34"/>
      <c r="D3" s="34"/>
      <c r="E3" s="46"/>
      <c r="F3" s="34"/>
      <c r="G3" s="46"/>
      <c r="H3" s="46"/>
      <c r="I3" s="46"/>
      <c r="J3" s="46"/>
      <c r="K3" s="29"/>
      <c r="L3" s="29"/>
      <c r="M3" s="29"/>
      <c r="N3" s="29"/>
      <c r="O3" s="29"/>
      <c r="P3" s="29"/>
      <c r="Q3" s="29"/>
      <c r="R3" s="29"/>
      <c r="S3" s="29"/>
    </row>
    <row r="4" spans="1:19" s="40" customFormat="1" ht="79.2" x14ac:dyDescent="0.3">
      <c r="A4" s="45">
        <v>2</v>
      </c>
      <c r="B4" s="72" t="s">
        <v>82</v>
      </c>
      <c r="C4" s="34">
        <v>16.350000000000001</v>
      </c>
      <c r="D4" s="34">
        <v>0</v>
      </c>
      <c r="E4" s="46">
        <f t="shared" ref="E4" si="3">C4+D4</f>
        <v>16.350000000000001</v>
      </c>
      <c r="F4" s="34" t="s">
        <v>12</v>
      </c>
      <c r="G4" s="46">
        <v>0</v>
      </c>
      <c r="H4" s="46">
        <v>0</v>
      </c>
      <c r="I4" s="46">
        <f t="shared" ref="I4" si="4">ROUND(E4*G4, 0)</f>
        <v>0</v>
      </c>
      <c r="J4" s="46">
        <f t="shared" ref="J4" si="5">ROUND(E4*H4, 0)</f>
        <v>0</v>
      </c>
      <c r="K4" s="29"/>
      <c r="L4" s="29"/>
      <c r="M4" s="29"/>
      <c r="N4" s="29"/>
      <c r="O4" s="29"/>
      <c r="P4" s="29"/>
      <c r="Q4" s="29"/>
      <c r="R4" s="29"/>
      <c r="S4" s="29"/>
    </row>
    <row r="5" spans="1:19" x14ac:dyDescent="0.3">
      <c r="B5" s="35"/>
      <c r="C5" s="34"/>
      <c r="F5" s="34"/>
      <c r="I5" s="46"/>
      <c r="J5" s="46"/>
    </row>
    <row r="6" spans="1:19" x14ac:dyDescent="0.3">
      <c r="A6" s="41"/>
      <c r="B6" s="38" t="s">
        <v>10</v>
      </c>
      <c r="C6" s="38"/>
      <c r="D6" s="38"/>
      <c r="E6" s="42"/>
      <c r="F6" s="38"/>
      <c r="G6" s="42"/>
      <c r="H6" s="42"/>
      <c r="I6" s="42">
        <f>ROUND(SUM(I2:I4),0)</f>
        <v>0</v>
      </c>
      <c r="J6" s="42">
        <f>ROUND(SUM(J2:J5),0)</f>
        <v>0</v>
      </c>
    </row>
  </sheetData>
  <phoneticPr fontId="13" type="noConversion"/>
  <pageMargins left="0.23622047244094491" right="0.23622047244094491" top="0.70866141732283472" bottom="0.70866141732283472" header="0.43307086614173229" footer="0.43307086614173229"/>
  <pageSetup firstPageNumber="4294963191" orientation="portrait" useFirstPageNumber="1" horizontalDpi="4294967293" verticalDpi="1200" r:id="rId1"/>
  <headerFooter>
    <oddHeader>&amp;L&amp;"Times New Roman CE,Félkövér"&amp;10Szigetelés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G22"/>
  <sheetViews>
    <sheetView workbookViewId="0">
      <pane ySplit="1" topLeftCell="A15" activePane="bottomLeft" state="frozen"/>
      <selection pane="bottomLeft" activeCell="A11" sqref="A11:J22"/>
    </sheetView>
  </sheetViews>
  <sheetFormatPr defaultColWidth="9.109375" defaultRowHeight="13.2" x14ac:dyDescent="0.3"/>
  <cols>
    <col min="1" max="1" width="2.6640625" style="45" customWidth="1"/>
    <col min="2" max="2" width="18.88671875" style="34" customWidth="1"/>
    <col min="3" max="3" width="5" style="34" bestFit="1" customWidth="1"/>
    <col min="4" max="4" width="8.6640625" style="34" bestFit="1" customWidth="1"/>
    <col min="5" max="5" width="6.6640625" style="46" customWidth="1"/>
    <col min="6" max="6" width="6.6640625" style="34" customWidth="1"/>
    <col min="7" max="7" width="8.109375" style="46" customWidth="1"/>
    <col min="8" max="8" width="8.44140625" style="46" customWidth="1"/>
    <col min="9" max="9" width="12.109375" style="46" customWidth="1"/>
    <col min="10" max="10" width="11.109375" style="46" customWidth="1"/>
    <col min="11" max="85" width="9.109375" style="47"/>
    <col min="86" max="16384" width="9.109375" style="34"/>
  </cols>
  <sheetData>
    <row r="1" spans="1:85" s="43" customFormat="1" ht="39.6" x14ac:dyDescent="0.3">
      <c r="A1" s="41" t="s">
        <v>3</v>
      </c>
      <c r="B1" s="38" t="s">
        <v>4</v>
      </c>
      <c r="C1" s="38" t="s">
        <v>50</v>
      </c>
      <c r="D1" s="88" t="s">
        <v>51</v>
      </c>
      <c r="E1" s="42" t="s">
        <v>16</v>
      </c>
      <c r="F1" s="38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</row>
    <row r="2" spans="1:85" ht="105.6" x14ac:dyDescent="0.3">
      <c r="A2" s="45">
        <v>1</v>
      </c>
      <c r="B2" s="72" t="s">
        <v>45</v>
      </c>
      <c r="C2" s="1">
        <v>1</v>
      </c>
      <c r="D2" s="34">
        <v>0</v>
      </c>
      <c r="E2" s="46">
        <f>C2+D2</f>
        <v>1</v>
      </c>
      <c r="F2" s="34" t="s">
        <v>11</v>
      </c>
      <c r="G2" s="46">
        <v>0</v>
      </c>
      <c r="H2" s="46">
        <v>0</v>
      </c>
      <c r="I2" s="46">
        <f>ROUND(E2*G2, 0)</f>
        <v>0</v>
      </c>
      <c r="J2" s="46">
        <f>ROUND(E2*H2, 0)</f>
        <v>0</v>
      </c>
    </row>
    <row r="3" spans="1:85" x14ac:dyDescent="0.3">
      <c r="B3" s="20"/>
      <c r="C3" s="89"/>
      <c r="D3" s="20"/>
      <c r="E3" s="87"/>
    </row>
    <row r="4" spans="1:85" ht="66" x14ac:dyDescent="0.3">
      <c r="A4" s="45">
        <v>2</v>
      </c>
      <c r="B4" s="72" t="s">
        <v>46</v>
      </c>
      <c r="C4" s="1">
        <f>11.5+24.62+16.35+8.36+4.84+2.57</f>
        <v>68.239999999999995</v>
      </c>
      <c r="D4" s="34">
        <v>0</v>
      </c>
      <c r="E4" s="46">
        <f>C4+D4</f>
        <v>68.239999999999995</v>
      </c>
      <c r="F4" s="34" t="s">
        <v>12</v>
      </c>
      <c r="G4" s="46">
        <v>0</v>
      </c>
      <c r="H4" s="46">
        <v>0</v>
      </c>
      <c r="I4" s="46">
        <f>ROUND(E4*G4, 0)</f>
        <v>0</v>
      </c>
      <c r="J4" s="46">
        <f>ROUND(E4*H4, 0)</f>
        <v>0</v>
      </c>
    </row>
    <row r="5" spans="1:85" x14ac:dyDescent="0.3">
      <c r="B5" s="20"/>
      <c r="C5" s="89"/>
      <c r="D5" s="20"/>
      <c r="E5" s="87"/>
    </row>
    <row r="6" spans="1:85" ht="12" customHeight="1" x14ac:dyDescent="0.3">
      <c r="A6" s="48">
        <v>3</v>
      </c>
      <c r="B6" s="20" t="s">
        <v>38</v>
      </c>
      <c r="C6" s="24">
        <f>9.14+8.36+2.57+4.84</f>
        <v>24.91</v>
      </c>
      <c r="D6" s="32">
        <v>0</v>
      </c>
      <c r="E6" s="46">
        <f>C6+D6</f>
        <v>24.91</v>
      </c>
      <c r="F6" s="29" t="s">
        <v>12</v>
      </c>
      <c r="G6" s="46">
        <v>0</v>
      </c>
      <c r="H6" s="46">
        <v>0</v>
      </c>
      <c r="I6" s="46">
        <f>ROUND(E6*G6, 0)</f>
        <v>0</v>
      </c>
      <c r="J6" s="46">
        <f>ROUND(E6*H6, 0)</f>
        <v>0</v>
      </c>
    </row>
    <row r="7" spans="1:85" ht="39.6" x14ac:dyDescent="0.3">
      <c r="A7" s="48"/>
      <c r="B7" s="20" t="s">
        <v>19</v>
      </c>
      <c r="C7" s="89"/>
      <c r="D7" s="20"/>
      <c r="E7" s="79"/>
      <c r="F7" s="40"/>
      <c r="G7" s="49"/>
      <c r="H7" s="49"/>
      <c r="I7" s="49"/>
      <c r="J7" s="49"/>
    </row>
    <row r="8" spans="1:85" ht="145.19999999999999" x14ac:dyDescent="0.3">
      <c r="A8" s="48"/>
      <c r="B8" s="20" t="s">
        <v>58</v>
      </c>
      <c r="C8" s="89"/>
      <c r="D8" s="20"/>
      <c r="E8" s="79"/>
      <c r="F8" s="40"/>
      <c r="G8" s="49"/>
      <c r="H8" s="49"/>
      <c r="I8" s="49"/>
      <c r="J8" s="49"/>
    </row>
    <row r="9" spans="1:85" x14ac:dyDescent="0.3">
      <c r="A9" s="48"/>
      <c r="B9" s="20"/>
      <c r="C9" s="89"/>
      <c r="D9" s="20"/>
      <c r="E9" s="79"/>
      <c r="F9" s="40"/>
      <c r="G9" s="49"/>
      <c r="H9" s="49"/>
      <c r="I9" s="49"/>
      <c r="J9" s="49"/>
    </row>
    <row r="10" spans="1:85" x14ac:dyDescent="0.3">
      <c r="A10" s="28"/>
      <c r="B10" s="29"/>
      <c r="C10" s="77"/>
      <c r="D10" s="29"/>
      <c r="E10" s="61"/>
      <c r="F10" s="29"/>
      <c r="G10" s="51"/>
      <c r="H10" s="51"/>
      <c r="I10" s="51"/>
      <c r="J10" s="51"/>
    </row>
    <row r="11" spans="1:85" ht="66" x14ac:dyDescent="0.3">
      <c r="A11" s="48">
        <v>4</v>
      </c>
      <c r="B11" s="20" t="s">
        <v>47</v>
      </c>
      <c r="C11" s="24">
        <v>1.5</v>
      </c>
      <c r="D11" s="32">
        <v>0</v>
      </c>
      <c r="E11" s="46">
        <f>C11+D11</f>
        <v>1.5</v>
      </c>
      <c r="F11" s="29" t="s">
        <v>12</v>
      </c>
      <c r="G11" s="46">
        <v>0</v>
      </c>
      <c r="H11" s="46">
        <v>0</v>
      </c>
      <c r="I11" s="49">
        <f>ROUND(E11*G11, 0)</f>
        <v>0</v>
      </c>
      <c r="J11" s="49">
        <f>ROUND(E11*H11, 0)</f>
        <v>0</v>
      </c>
    </row>
    <row r="12" spans="1:85" x14ac:dyDescent="0.3">
      <c r="A12" s="48"/>
      <c r="B12" s="20"/>
      <c r="C12" s="89"/>
      <c r="D12" s="20"/>
      <c r="E12" s="61"/>
      <c r="F12" s="29"/>
      <c r="I12" s="49"/>
      <c r="J12" s="49"/>
    </row>
    <row r="13" spans="1:85" ht="105.6" x14ac:dyDescent="0.3">
      <c r="A13" s="48">
        <v>5</v>
      </c>
      <c r="B13" s="20" t="s">
        <v>48</v>
      </c>
      <c r="C13" s="24">
        <v>20</v>
      </c>
      <c r="D13" s="32">
        <v>0</v>
      </c>
      <c r="E13" s="46">
        <f>C13+D13</f>
        <v>20</v>
      </c>
      <c r="F13" s="29" t="s">
        <v>12</v>
      </c>
      <c r="G13" s="46">
        <v>0</v>
      </c>
      <c r="H13" s="46">
        <v>0</v>
      </c>
      <c r="I13" s="49">
        <f>ROUND(E13*G13, 0)</f>
        <v>0</v>
      </c>
      <c r="J13" s="49">
        <f>ROUND(E13*H13, 0)</f>
        <v>0</v>
      </c>
    </row>
    <row r="14" spans="1:85" ht="96" customHeight="1" x14ac:dyDescent="0.3">
      <c r="A14" s="48"/>
      <c r="B14" s="20" t="s">
        <v>22</v>
      </c>
      <c r="C14" s="20"/>
      <c r="D14" s="20"/>
      <c r="E14" s="61"/>
      <c r="F14" s="29"/>
      <c r="I14" s="49"/>
      <c r="J14" s="49"/>
    </row>
    <row r="15" spans="1:85" x14ac:dyDescent="0.3">
      <c r="A15" s="48"/>
      <c r="B15" s="20"/>
      <c r="C15" s="20"/>
      <c r="D15" s="20"/>
      <c r="E15" s="61"/>
      <c r="F15" s="29"/>
      <c r="I15" s="49"/>
      <c r="J15" s="49"/>
    </row>
    <row r="16" spans="1:85" ht="118.8" x14ac:dyDescent="0.3">
      <c r="A16" s="48">
        <v>6</v>
      </c>
      <c r="B16" s="34" t="s">
        <v>57</v>
      </c>
      <c r="C16" s="32">
        <f>16.35+15.48+11.5</f>
        <v>43.33</v>
      </c>
      <c r="D16" s="32">
        <v>0</v>
      </c>
      <c r="E16" s="46">
        <f>C16+D16</f>
        <v>43.33</v>
      </c>
      <c r="F16" s="23" t="s">
        <v>12</v>
      </c>
      <c r="G16" s="32">
        <v>0</v>
      </c>
      <c r="H16" s="32">
        <v>0</v>
      </c>
      <c r="I16" s="24">
        <f>ROUND(E16*G16, 0)</f>
        <v>0</v>
      </c>
      <c r="J16" s="24">
        <f>ROUND(E16*H16, 0)</f>
        <v>0</v>
      </c>
    </row>
    <row r="17" spans="1:10" x14ac:dyDescent="0.3">
      <c r="A17" s="48"/>
      <c r="C17" s="32"/>
      <c r="D17" s="32"/>
      <c r="F17" s="23"/>
      <c r="G17" s="32"/>
      <c r="H17" s="32"/>
      <c r="I17" s="24"/>
      <c r="J17" s="24"/>
    </row>
    <row r="18" spans="1:10" ht="79.2" x14ac:dyDescent="0.3">
      <c r="A18" s="48">
        <v>7</v>
      </c>
      <c r="B18" s="35" t="s">
        <v>80</v>
      </c>
      <c r="C18" s="32">
        <v>1.65</v>
      </c>
      <c r="D18" s="32">
        <v>0</v>
      </c>
      <c r="E18" s="46">
        <f>C18+D18</f>
        <v>1.65</v>
      </c>
      <c r="F18" s="23" t="s">
        <v>11</v>
      </c>
      <c r="G18" s="32">
        <v>0</v>
      </c>
      <c r="H18" s="32">
        <v>0</v>
      </c>
      <c r="I18" s="24">
        <f>ROUND(E18*G18, 0)</f>
        <v>0</v>
      </c>
      <c r="J18" s="24">
        <f>ROUND(E18*H18, 0)</f>
        <v>0</v>
      </c>
    </row>
    <row r="19" spans="1:10" x14ac:dyDescent="0.3">
      <c r="A19" s="48"/>
      <c r="B19" s="35"/>
      <c r="C19" s="32"/>
      <c r="D19" s="32"/>
      <c r="F19" s="23"/>
      <c r="G19" s="32"/>
      <c r="H19" s="32"/>
      <c r="I19" s="24"/>
      <c r="J19" s="24"/>
    </row>
    <row r="20" spans="1:10" ht="92.4" x14ac:dyDescent="0.3">
      <c r="A20" s="48">
        <v>8</v>
      </c>
      <c r="B20" s="35" t="s">
        <v>83</v>
      </c>
      <c r="C20" s="32">
        <v>0.81</v>
      </c>
      <c r="D20" s="32">
        <v>0</v>
      </c>
      <c r="E20" s="46">
        <f>C20+D20</f>
        <v>0.81</v>
      </c>
      <c r="F20" s="23" t="s">
        <v>11</v>
      </c>
      <c r="G20" s="32">
        <v>0</v>
      </c>
      <c r="H20" s="32">
        <v>0</v>
      </c>
      <c r="I20" s="24">
        <f>ROUND(E20*G20, 0)</f>
        <v>0</v>
      </c>
      <c r="J20" s="24">
        <f>ROUND(E20*H20, 0)</f>
        <v>0</v>
      </c>
    </row>
    <row r="21" spans="1:10" x14ac:dyDescent="0.3">
      <c r="A21" s="48"/>
      <c r="E21" s="37"/>
      <c r="F21" s="40"/>
      <c r="G21" s="49"/>
      <c r="H21" s="49"/>
      <c r="I21" s="49"/>
      <c r="J21" s="49"/>
    </row>
    <row r="22" spans="1:10" s="44" customFormat="1" x14ac:dyDescent="0.3">
      <c r="A22" s="41"/>
      <c r="B22" s="38" t="s">
        <v>10</v>
      </c>
      <c r="C22" s="38"/>
      <c r="D22" s="38"/>
      <c r="E22" s="42"/>
      <c r="F22" s="38"/>
      <c r="G22" s="42"/>
      <c r="H22" s="42"/>
      <c r="I22" s="42">
        <f>SUM(I2:I21)</f>
        <v>0</v>
      </c>
      <c r="J22" s="42">
        <f>SUM(J2:J21)</f>
        <v>0</v>
      </c>
    </row>
  </sheetData>
  <pageMargins left="0.2361111111111111" right="0.2361111111111111" top="0.69444444444444442" bottom="0.69444444444444442" header="0.41666666666666669" footer="0.41666666666666669"/>
  <pageSetup firstPageNumber="4294963191" orientation="portrait" useFirstPageNumber="1" horizontalDpi="4294967293" verticalDpi="1200" r:id="rId1"/>
  <headerFooter>
    <oddHeader>&amp;L&amp;"Times New Roman CE,bold"&amp;10 Aljzatkészítés, hideg- és melegburkolatok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9"/>
  <sheetViews>
    <sheetView workbookViewId="0">
      <pane ySplit="1" topLeftCell="A7" activePane="bottomLeft" state="frozen"/>
      <selection pane="bottomLeft" sqref="A1:J14"/>
    </sheetView>
  </sheetViews>
  <sheetFormatPr defaultColWidth="9.109375" defaultRowHeight="13.2" x14ac:dyDescent="0.3"/>
  <cols>
    <col min="1" max="1" width="2.6640625" style="45" customWidth="1"/>
    <col min="2" max="2" width="18.88671875" style="34" customWidth="1"/>
    <col min="3" max="3" width="5" style="34" bestFit="1" customWidth="1"/>
    <col min="4" max="4" width="8.6640625" style="34" bestFit="1" customWidth="1"/>
    <col min="5" max="5" width="6.6640625" style="46" customWidth="1"/>
    <col min="6" max="6" width="6.6640625" style="34" customWidth="1"/>
    <col min="7" max="7" width="8.109375" style="46" customWidth="1"/>
    <col min="8" max="8" width="8.44140625" style="46" customWidth="1"/>
    <col min="9" max="9" width="12.109375" style="46" customWidth="1"/>
    <col min="10" max="10" width="11.109375" style="46" customWidth="1"/>
    <col min="11" max="20" width="9.109375" style="47"/>
    <col min="21" max="16384" width="9.109375" style="34"/>
  </cols>
  <sheetData>
    <row r="1" spans="1:20" s="43" customFormat="1" ht="39.6" x14ac:dyDescent="0.3">
      <c r="A1" s="41" t="s">
        <v>3</v>
      </c>
      <c r="B1" s="38" t="s">
        <v>4</v>
      </c>
      <c r="C1" s="38" t="s">
        <v>50</v>
      </c>
      <c r="D1" s="88" t="s">
        <v>51</v>
      </c>
      <c r="E1" s="42" t="s">
        <v>16</v>
      </c>
      <c r="F1" s="38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52.8" x14ac:dyDescent="0.3">
      <c r="A2" s="45">
        <v>1</v>
      </c>
      <c r="B2" s="20" t="s">
        <v>20</v>
      </c>
      <c r="C2" s="34">
        <v>50</v>
      </c>
      <c r="D2" s="34">
        <v>0</v>
      </c>
      <c r="E2" s="46">
        <f>C2+D2</f>
        <v>50</v>
      </c>
      <c r="F2" s="40" t="s">
        <v>12</v>
      </c>
      <c r="G2" s="46">
        <v>0</v>
      </c>
      <c r="H2" s="46">
        <v>0</v>
      </c>
      <c r="I2" s="46">
        <f>ROUND(E2*G2, 0)</f>
        <v>0</v>
      </c>
      <c r="J2" s="46">
        <f>ROUND(E2*H2, 0)</f>
        <v>0</v>
      </c>
    </row>
    <row r="3" spans="1:20" x14ac:dyDescent="0.3">
      <c r="B3" s="20"/>
      <c r="C3" s="89"/>
      <c r="D3" s="20"/>
      <c r="E3" s="79"/>
      <c r="F3" s="40"/>
    </row>
    <row r="4" spans="1:20" ht="171.6" x14ac:dyDescent="0.3">
      <c r="A4" s="45">
        <v>2</v>
      </c>
      <c r="B4" s="72" t="s">
        <v>85</v>
      </c>
      <c r="C4" s="34">
        <v>300</v>
      </c>
      <c r="D4" s="34">
        <v>0</v>
      </c>
      <c r="E4" s="46">
        <f>C4+D4</f>
        <v>300</v>
      </c>
      <c r="F4" s="40" t="s">
        <v>12</v>
      </c>
      <c r="G4" s="46">
        <v>0</v>
      </c>
      <c r="H4" s="46">
        <v>0</v>
      </c>
      <c r="I4" s="46">
        <f>ROUND(E4*G4, 0)</f>
        <v>0</v>
      </c>
      <c r="J4" s="46">
        <f>ROUND(E4*H4, 0)</f>
        <v>0</v>
      </c>
      <c r="P4" s="72"/>
    </row>
    <row r="5" spans="1:20" x14ac:dyDescent="0.3">
      <c r="B5" s="20"/>
      <c r="C5" s="89"/>
      <c r="D5" s="20"/>
      <c r="E5" s="79"/>
      <c r="F5" s="40"/>
      <c r="P5" s="72"/>
    </row>
    <row r="6" spans="1:20" ht="70.5" customHeight="1" x14ac:dyDescent="0.3">
      <c r="A6" s="45">
        <v>3</v>
      </c>
      <c r="B6" s="72" t="s">
        <v>84</v>
      </c>
      <c r="C6" s="34">
        <v>40</v>
      </c>
      <c r="D6" s="34">
        <v>0</v>
      </c>
      <c r="E6" s="46">
        <f>C6+D6</f>
        <v>40</v>
      </c>
      <c r="F6" s="40" t="s">
        <v>99</v>
      </c>
      <c r="G6" s="46">
        <v>0</v>
      </c>
      <c r="H6" s="46">
        <v>0</v>
      </c>
      <c r="I6" s="46">
        <f t="shared" ref="I6" si="0">ROUND(E6*G6, 0)</f>
        <v>0</v>
      </c>
      <c r="J6" s="46">
        <f t="shared" ref="J6" si="1">ROUND(E6*H6, 0)</f>
        <v>0</v>
      </c>
      <c r="P6" s="72"/>
    </row>
    <row r="7" spans="1:20" x14ac:dyDescent="0.3">
      <c r="B7" s="30"/>
      <c r="C7" s="80"/>
      <c r="F7" s="40"/>
      <c r="P7" s="43"/>
    </row>
    <row r="8" spans="1:20" ht="92.4" x14ac:dyDescent="0.3">
      <c r="A8" s="45">
        <v>4</v>
      </c>
      <c r="B8" s="72" t="s">
        <v>37</v>
      </c>
      <c r="C8" s="34">
        <v>40</v>
      </c>
      <c r="D8" s="34">
        <v>0</v>
      </c>
      <c r="E8" s="46">
        <f>C8+D8</f>
        <v>40</v>
      </c>
      <c r="F8" s="34" t="s">
        <v>99</v>
      </c>
      <c r="G8" s="46">
        <v>0</v>
      </c>
      <c r="H8" s="46">
        <v>0</v>
      </c>
      <c r="I8" s="46">
        <f>ROUND(E8*G8, 0)</f>
        <v>0</v>
      </c>
      <c r="J8" s="46">
        <f>ROUND(E8*H8, 0)</f>
        <v>0</v>
      </c>
      <c r="P8" s="72"/>
    </row>
    <row r="9" spans="1:20" x14ac:dyDescent="0.3">
      <c r="B9" s="72"/>
      <c r="P9" s="72"/>
    </row>
    <row r="10" spans="1:20" ht="66" x14ac:dyDescent="0.3">
      <c r="A10" s="45">
        <v>5</v>
      </c>
      <c r="B10" s="72" t="s">
        <v>89</v>
      </c>
      <c r="C10" s="34">
        <v>30</v>
      </c>
      <c r="D10" s="34">
        <v>0</v>
      </c>
      <c r="E10" s="46">
        <f>C10+D10</f>
        <v>30</v>
      </c>
      <c r="F10" s="34" t="s">
        <v>12</v>
      </c>
      <c r="G10" s="46">
        <v>0</v>
      </c>
      <c r="H10" s="46">
        <v>0</v>
      </c>
      <c r="I10" s="46">
        <f>ROUND(E10*G10, 0)</f>
        <v>0</v>
      </c>
      <c r="J10" s="46">
        <f>ROUND(E10*H10, 0)</f>
        <v>0</v>
      </c>
      <c r="P10" s="72"/>
    </row>
    <row r="11" spans="1:20" x14ac:dyDescent="0.3">
      <c r="B11" s="72"/>
      <c r="P11" s="72"/>
    </row>
    <row r="12" spans="1:20" ht="52.8" x14ac:dyDescent="0.3">
      <c r="A12" s="45">
        <v>6</v>
      </c>
      <c r="B12" s="72" t="s">
        <v>94</v>
      </c>
      <c r="C12" s="34">
        <v>150</v>
      </c>
      <c r="D12" s="34">
        <v>0</v>
      </c>
      <c r="E12" s="46">
        <f>C12+D12</f>
        <v>150</v>
      </c>
      <c r="F12" s="34" t="s">
        <v>12</v>
      </c>
      <c r="G12" s="46">
        <v>0</v>
      </c>
      <c r="H12" s="46">
        <v>0</v>
      </c>
      <c r="I12" s="46">
        <f>ROUND(E12*G12, 0)</f>
        <v>0</v>
      </c>
      <c r="J12" s="46">
        <f>ROUND(E12*H12, 0)</f>
        <v>0</v>
      </c>
      <c r="P12" s="72"/>
    </row>
    <row r="13" spans="1:20" x14ac:dyDescent="0.3">
      <c r="B13" s="20"/>
      <c r="C13" s="20"/>
      <c r="D13" s="20"/>
      <c r="E13" s="37"/>
      <c r="F13" s="40"/>
    </row>
    <row r="14" spans="1:20" s="44" customFormat="1" x14ac:dyDescent="0.3">
      <c r="A14" s="55"/>
      <c r="B14" s="56" t="s">
        <v>10</v>
      </c>
      <c r="C14" s="56"/>
      <c r="D14" s="56"/>
      <c r="E14" s="57"/>
      <c r="F14" s="56"/>
      <c r="G14" s="57"/>
      <c r="H14" s="57"/>
      <c r="I14" s="57">
        <f>ROUND(SUM(I2:I13),0)</f>
        <v>0</v>
      </c>
      <c r="J14" s="57">
        <f>ROUND(SUM(J2:J13),0)</f>
        <v>0</v>
      </c>
    </row>
    <row r="15" spans="1:20" x14ac:dyDescent="0.3">
      <c r="A15" s="48"/>
      <c r="B15" s="40"/>
      <c r="C15" s="40"/>
      <c r="D15" s="40"/>
      <c r="E15" s="49"/>
      <c r="F15" s="40"/>
      <c r="G15" s="49"/>
      <c r="H15" s="49"/>
      <c r="I15" s="49"/>
      <c r="J15" s="49"/>
    </row>
    <row r="16" spans="1:20" x14ac:dyDescent="0.3">
      <c r="A16" s="48"/>
      <c r="B16" s="40"/>
      <c r="C16" s="40"/>
      <c r="D16" s="40"/>
      <c r="E16" s="49"/>
      <c r="F16" s="40"/>
      <c r="G16" s="49"/>
      <c r="H16" s="49"/>
      <c r="I16" s="49"/>
      <c r="J16" s="49"/>
    </row>
    <row r="17" spans="1:10" x14ac:dyDescent="0.3">
      <c r="A17" s="48"/>
      <c r="B17" s="40"/>
      <c r="C17" s="40"/>
      <c r="D17" s="40"/>
      <c r="E17" s="49"/>
      <c r="F17" s="40"/>
      <c r="G17" s="49"/>
      <c r="H17" s="49"/>
      <c r="I17" s="49"/>
      <c r="J17" s="49"/>
    </row>
    <row r="18" spans="1:10" x14ac:dyDescent="0.3">
      <c r="A18" s="48"/>
      <c r="B18" s="40"/>
      <c r="C18" s="40"/>
      <c r="D18" s="40"/>
      <c r="E18" s="49"/>
      <c r="F18" s="40"/>
      <c r="G18" s="49"/>
      <c r="H18" s="49"/>
      <c r="I18" s="49"/>
      <c r="J18" s="49"/>
    </row>
    <row r="19" spans="1:10" x14ac:dyDescent="0.3">
      <c r="A19" s="48"/>
      <c r="B19" s="40"/>
      <c r="C19" s="40"/>
      <c r="D19" s="40"/>
      <c r="E19" s="49"/>
      <c r="F19" s="40"/>
      <c r="G19" s="49"/>
      <c r="H19" s="49"/>
      <c r="I19" s="49"/>
      <c r="J19" s="49"/>
    </row>
  </sheetData>
  <pageMargins left="0.23622047244094491" right="0.23622047244094491" top="0.70866141732283472" bottom="0.70866141732283472" header="0.43307086614173229" footer="0.43307086614173229"/>
  <pageSetup firstPageNumber="4294963191" orientation="portrait" useFirstPageNumber="1" horizontalDpi="4294967293" verticalDpi="1200" r:id="rId1"/>
  <headerFooter>
    <oddHeader xml:space="preserve">&amp;L&amp;"Times New Roman CE,Félkövér"&amp;10 Felületképzés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3"/>
  <sheetViews>
    <sheetView topLeftCell="A22" zoomScale="117" zoomScaleNormal="117" workbookViewId="0">
      <selection activeCell="A25" sqref="A25:J31"/>
    </sheetView>
  </sheetViews>
  <sheetFormatPr defaultColWidth="9.109375" defaultRowHeight="13.2" x14ac:dyDescent="0.3"/>
  <cols>
    <col min="1" max="1" width="2.6640625" style="7" customWidth="1"/>
    <col min="2" max="2" width="20.109375" style="1" customWidth="1"/>
    <col min="3" max="3" width="5.5546875" style="1" bestFit="1" customWidth="1"/>
    <col min="4" max="4" width="9.5546875" style="1" bestFit="1" customWidth="1"/>
    <col min="5" max="5" width="6.6640625" style="5" customWidth="1"/>
    <col min="6" max="6" width="6.6640625" style="1" customWidth="1"/>
    <col min="7" max="7" width="8.109375" style="5" customWidth="1"/>
    <col min="8" max="8" width="7.88671875" style="5" customWidth="1"/>
    <col min="9" max="9" width="10.44140625" style="5" customWidth="1"/>
    <col min="10" max="10" width="9.33203125" style="5" customWidth="1"/>
    <col min="11" max="11" width="15.6640625" style="1" customWidth="1"/>
    <col min="12" max="25" width="9.109375" style="26"/>
    <col min="26" max="16384" width="9.109375" style="1"/>
  </cols>
  <sheetData>
    <row r="1" spans="1:25" s="3" customFormat="1" ht="39.6" x14ac:dyDescent="0.3">
      <c r="A1" s="6" t="s">
        <v>3</v>
      </c>
      <c r="B1" s="2" t="s">
        <v>4</v>
      </c>
      <c r="C1" s="38" t="s">
        <v>50</v>
      </c>
      <c r="D1" s="88" t="s">
        <v>51</v>
      </c>
      <c r="E1" s="4" t="s">
        <v>16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9.6" x14ac:dyDescent="0.3">
      <c r="A2" s="27">
        <v>1</v>
      </c>
      <c r="B2" s="84" t="s">
        <v>71</v>
      </c>
      <c r="C2" s="34">
        <v>1</v>
      </c>
      <c r="D2" s="34">
        <v>0</v>
      </c>
      <c r="E2" s="46">
        <f>C2+D2</f>
        <v>1</v>
      </c>
      <c r="F2" s="23" t="s">
        <v>18</v>
      </c>
      <c r="G2" s="24">
        <v>0</v>
      </c>
      <c r="H2" s="24">
        <v>0</v>
      </c>
      <c r="I2" s="24">
        <f>ROUND(E2*G2, 0)</f>
        <v>0</v>
      </c>
      <c r="J2" s="24">
        <f>ROUND(E2*H2, 0)</f>
        <v>0</v>
      </c>
      <c r="K2" s="25"/>
    </row>
    <row r="3" spans="1:25" ht="128.25" customHeight="1" x14ac:dyDescent="0.3">
      <c r="A3" s="26"/>
      <c r="B3" s="84" t="s">
        <v>72</v>
      </c>
      <c r="C3" s="90"/>
      <c r="D3" s="84"/>
      <c r="E3" s="61"/>
      <c r="F3" s="23"/>
      <c r="G3" s="24"/>
      <c r="H3" s="24"/>
      <c r="I3" s="24"/>
      <c r="J3" s="24"/>
      <c r="K3" s="25"/>
    </row>
    <row r="4" spans="1:25" ht="39.6" x14ac:dyDescent="0.3">
      <c r="A4" s="26"/>
      <c r="B4" s="84" t="s">
        <v>49</v>
      </c>
      <c r="C4" s="90"/>
      <c r="D4" s="84"/>
      <c r="E4" s="73"/>
      <c r="F4" s="26"/>
      <c r="G4" s="26"/>
      <c r="H4" s="26"/>
      <c r="I4" s="26"/>
      <c r="J4" s="26"/>
      <c r="K4" s="25"/>
    </row>
    <row r="5" spans="1:25" x14ac:dyDescent="0.3">
      <c r="A5" s="27"/>
      <c r="B5" s="30"/>
      <c r="C5" s="91"/>
      <c r="D5" s="30"/>
      <c r="E5" s="61"/>
      <c r="F5" s="23"/>
      <c r="G5" s="24"/>
      <c r="H5" s="24"/>
      <c r="I5" s="24"/>
      <c r="J5" s="24"/>
      <c r="K5" s="25"/>
    </row>
    <row r="6" spans="1:25" ht="39.6" x14ac:dyDescent="0.3">
      <c r="A6" s="26">
        <v>2</v>
      </c>
      <c r="B6" s="84" t="s">
        <v>73</v>
      </c>
      <c r="C6" s="34">
        <v>2</v>
      </c>
      <c r="D6" s="34">
        <v>0</v>
      </c>
      <c r="E6" s="46">
        <f>C6+D6</f>
        <v>2</v>
      </c>
      <c r="F6" s="23" t="s">
        <v>18</v>
      </c>
      <c r="G6" s="24">
        <v>0</v>
      </c>
      <c r="H6" s="24">
        <v>0</v>
      </c>
      <c r="I6" s="24">
        <f>ROUND(E6*G6, 0)</f>
        <v>0</v>
      </c>
      <c r="J6" s="24">
        <f>ROUND(E6*H6, 0)</f>
        <v>0</v>
      </c>
      <c r="K6" s="25"/>
    </row>
    <row r="7" spans="1:25" ht="132" x14ac:dyDescent="0.3">
      <c r="A7" s="47"/>
      <c r="B7" s="84" t="s">
        <v>74</v>
      </c>
      <c r="C7" s="90"/>
      <c r="D7" s="84"/>
      <c r="E7" s="61"/>
      <c r="F7" s="23"/>
      <c r="G7" s="24"/>
      <c r="H7" s="24"/>
      <c r="I7" s="24"/>
      <c r="J7" s="24"/>
      <c r="K7" s="25"/>
    </row>
    <row r="8" spans="1:25" ht="39.6" x14ac:dyDescent="0.3">
      <c r="A8" s="47"/>
      <c r="B8" s="84" t="s">
        <v>49</v>
      </c>
      <c r="C8" s="90"/>
      <c r="D8" s="84"/>
      <c r="E8" s="73"/>
      <c r="F8" s="26"/>
      <c r="G8" s="26"/>
      <c r="H8" s="26"/>
      <c r="I8" s="26"/>
      <c r="J8" s="26"/>
      <c r="K8" s="25"/>
    </row>
    <row r="9" spans="1:25" x14ac:dyDescent="0.3">
      <c r="A9" s="26"/>
      <c r="B9" s="22"/>
      <c r="C9" s="91"/>
      <c r="D9" s="22"/>
      <c r="E9" s="73"/>
      <c r="F9" s="26"/>
      <c r="G9" s="26"/>
      <c r="H9" s="26"/>
      <c r="I9" s="26"/>
      <c r="J9" s="26"/>
      <c r="K9" s="25"/>
    </row>
    <row r="10" spans="1:25" ht="52.8" x14ac:dyDescent="0.3">
      <c r="A10" s="27">
        <v>3</v>
      </c>
      <c r="B10" s="84" t="s">
        <v>75</v>
      </c>
      <c r="C10" s="34">
        <v>2</v>
      </c>
      <c r="D10" s="34">
        <v>0</v>
      </c>
      <c r="E10" s="46">
        <f>C10+D10</f>
        <v>2</v>
      </c>
      <c r="F10" s="23" t="s">
        <v>18</v>
      </c>
      <c r="G10" s="24">
        <v>0</v>
      </c>
      <c r="H10" s="24">
        <v>0</v>
      </c>
      <c r="I10" s="24">
        <f>ROUND(E10*G10, 0)</f>
        <v>0</v>
      </c>
      <c r="J10" s="24">
        <f>ROUND(E10*H10, 0)</f>
        <v>0</v>
      </c>
      <c r="K10" s="25"/>
    </row>
    <row r="11" spans="1:25" ht="132" x14ac:dyDescent="0.3">
      <c r="A11" s="27"/>
      <c r="B11" s="84" t="s">
        <v>74</v>
      </c>
      <c r="C11" s="90"/>
      <c r="D11" s="84"/>
      <c r="E11" s="61"/>
      <c r="F11" s="23"/>
      <c r="G11" s="24"/>
      <c r="H11" s="24"/>
      <c r="I11" s="24"/>
      <c r="J11" s="24"/>
      <c r="K11" s="25"/>
    </row>
    <row r="12" spans="1:25" ht="39.6" x14ac:dyDescent="0.3">
      <c r="A12" s="27"/>
      <c r="B12" s="84" t="s">
        <v>49</v>
      </c>
      <c r="C12" s="90"/>
      <c r="D12" s="84"/>
      <c r="E12" s="73"/>
      <c r="F12" s="26"/>
      <c r="G12" s="26"/>
      <c r="H12" s="26"/>
      <c r="I12" s="26"/>
      <c r="J12" s="26"/>
      <c r="K12" s="25"/>
    </row>
    <row r="13" spans="1:25" x14ac:dyDescent="0.3">
      <c r="A13" s="27"/>
      <c r="B13" s="30"/>
      <c r="C13" s="91"/>
      <c r="D13" s="30"/>
      <c r="E13" s="73"/>
      <c r="F13" s="26"/>
      <c r="G13" s="26"/>
      <c r="H13" s="26"/>
      <c r="I13" s="26"/>
      <c r="J13" s="26"/>
      <c r="K13" s="25"/>
    </row>
    <row r="14" spans="1:25" ht="26.4" x14ac:dyDescent="0.3">
      <c r="A14" s="26">
        <v>4</v>
      </c>
      <c r="B14" s="84" t="s">
        <v>76</v>
      </c>
      <c r="C14" s="34">
        <v>1</v>
      </c>
      <c r="D14" s="34">
        <v>0</v>
      </c>
      <c r="E14" s="46">
        <f>C14+D14</f>
        <v>1</v>
      </c>
      <c r="F14" s="23" t="s">
        <v>18</v>
      </c>
      <c r="G14" s="24">
        <v>0</v>
      </c>
      <c r="H14" s="24">
        <v>0</v>
      </c>
      <c r="I14" s="24">
        <f>ROUND(E14*G14, 0)</f>
        <v>0</v>
      </c>
      <c r="J14" s="24">
        <f>ROUND(E14*H14, 0)</f>
        <v>0</v>
      </c>
      <c r="K14" s="25"/>
    </row>
    <row r="15" spans="1:25" x14ac:dyDescent="0.3">
      <c r="A15" s="26"/>
      <c r="B15" s="84"/>
      <c r="C15" s="34"/>
      <c r="D15" s="34"/>
      <c r="E15" s="46"/>
      <c r="F15" s="23"/>
      <c r="G15" s="24"/>
      <c r="H15" s="24"/>
      <c r="I15" s="24"/>
      <c r="J15" s="24"/>
      <c r="K15" s="25"/>
    </row>
    <row r="16" spans="1:25" ht="39.6" x14ac:dyDescent="0.3">
      <c r="A16" s="26">
        <v>5</v>
      </c>
      <c r="B16" s="35" t="s">
        <v>77</v>
      </c>
      <c r="C16" s="34">
        <v>2</v>
      </c>
      <c r="D16" s="34">
        <v>0</v>
      </c>
      <c r="E16" s="46">
        <f>C16+D16</f>
        <v>2</v>
      </c>
      <c r="F16" s="23" t="s">
        <v>18</v>
      </c>
      <c r="G16" s="24">
        <v>0</v>
      </c>
      <c r="H16" s="24">
        <v>0</v>
      </c>
      <c r="I16" s="24">
        <f>ROUND(E16*G16, 0)</f>
        <v>0</v>
      </c>
      <c r="J16" s="24">
        <f>ROUND(E16*H16, 0)</f>
        <v>0</v>
      </c>
      <c r="K16" s="25"/>
    </row>
    <row r="17" spans="1:11" ht="105.6" x14ac:dyDescent="0.3">
      <c r="A17" s="26"/>
      <c r="B17" s="35" t="s">
        <v>78</v>
      </c>
      <c r="C17" s="34"/>
      <c r="D17" s="34"/>
      <c r="E17" s="46"/>
      <c r="F17" s="23"/>
      <c r="G17" s="24"/>
      <c r="H17" s="24"/>
      <c r="I17" s="24"/>
      <c r="J17" s="24"/>
      <c r="K17" s="25"/>
    </row>
    <row r="18" spans="1:11" x14ac:dyDescent="0.3">
      <c r="A18" s="26"/>
      <c r="B18" s="35"/>
      <c r="C18" s="34"/>
      <c r="D18" s="34"/>
      <c r="E18" s="46"/>
      <c r="F18" s="23"/>
      <c r="G18" s="24"/>
      <c r="H18" s="24"/>
      <c r="I18" s="24"/>
      <c r="J18" s="24"/>
      <c r="K18" s="25"/>
    </row>
    <row r="19" spans="1:11" ht="145.19999999999999" x14ac:dyDescent="0.3">
      <c r="A19" s="26">
        <v>6</v>
      </c>
      <c r="B19" s="35" t="s">
        <v>90</v>
      </c>
      <c r="C19" s="34">
        <v>1</v>
      </c>
      <c r="D19" s="34">
        <v>0</v>
      </c>
      <c r="E19" s="46">
        <f>C19+D19</f>
        <v>1</v>
      </c>
      <c r="F19" s="23" t="s">
        <v>18</v>
      </c>
      <c r="G19" s="24">
        <v>0</v>
      </c>
      <c r="H19" s="24">
        <v>0</v>
      </c>
      <c r="I19" s="24">
        <f>ROUND(E19*G19, 0)</f>
        <v>0</v>
      </c>
      <c r="J19" s="24">
        <f>ROUND(E19*H19, 0)</f>
        <v>0</v>
      </c>
      <c r="K19" s="25"/>
    </row>
    <row r="20" spans="1:11" x14ac:dyDescent="0.3">
      <c r="A20" s="26"/>
      <c r="B20" s="35"/>
      <c r="C20" s="34"/>
      <c r="D20" s="34"/>
      <c r="E20" s="46"/>
      <c r="F20" s="23"/>
      <c r="G20" s="24"/>
      <c r="H20" s="24"/>
      <c r="I20" s="24"/>
      <c r="J20" s="24"/>
      <c r="K20" s="25"/>
    </row>
    <row r="21" spans="1:11" ht="145.19999999999999" x14ac:dyDescent="0.3">
      <c r="A21" s="26">
        <v>7</v>
      </c>
      <c r="B21" s="35" t="s">
        <v>91</v>
      </c>
      <c r="C21" s="34">
        <v>2</v>
      </c>
      <c r="D21" s="34">
        <v>0</v>
      </c>
      <c r="E21" s="46">
        <f>C21+D21</f>
        <v>2</v>
      </c>
      <c r="F21" s="23" t="s">
        <v>18</v>
      </c>
      <c r="G21" s="24">
        <v>0</v>
      </c>
      <c r="H21" s="24">
        <v>0</v>
      </c>
      <c r="I21" s="24">
        <f>ROUND(E21*G21, 0)</f>
        <v>0</v>
      </c>
      <c r="J21" s="24">
        <f>ROUND(E21*H21, 0)</f>
        <v>0</v>
      </c>
      <c r="K21" s="25"/>
    </row>
    <row r="22" spans="1:11" x14ac:dyDescent="0.3">
      <c r="A22" s="26"/>
      <c r="B22" s="35"/>
      <c r="C22" s="34"/>
      <c r="D22" s="34"/>
      <c r="E22" s="46"/>
      <c r="F22" s="23"/>
      <c r="G22" s="24"/>
      <c r="H22" s="24"/>
      <c r="I22" s="24"/>
      <c r="J22" s="24"/>
      <c r="K22" s="25"/>
    </row>
    <row r="23" spans="1:11" ht="145.19999999999999" x14ac:dyDescent="0.3">
      <c r="A23" s="26">
        <v>8</v>
      </c>
      <c r="B23" s="35" t="s">
        <v>92</v>
      </c>
      <c r="C23" s="34">
        <v>4</v>
      </c>
      <c r="D23" s="34">
        <v>0</v>
      </c>
      <c r="E23" s="46">
        <f>C23+D23</f>
        <v>4</v>
      </c>
      <c r="F23" s="23" t="s">
        <v>18</v>
      </c>
      <c r="G23" s="24">
        <v>0</v>
      </c>
      <c r="H23" s="24">
        <v>0</v>
      </c>
      <c r="I23" s="24">
        <f>ROUND(E23*G23, 0)</f>
        <v>0</v>
      </c>
      <c r="J23" s="24">
        <f>ROUND(E23*H23, 0)</f>
        <v>0</v>
      </c>
      <c r="K23" s="25"/>
    </row>
    <row r="24" spans="1:11" x14ac:dyDescent="0.3">
      <c r="A24" s="26"/>
      <c r="B24" s="35"/>
      <c r="C24" s="34"/>
      <c r="D24" s="34"/>
      <c r="E24" s="46"/>
      <c r="F24" s="23"/>
      <c r="G24" s="24"/>
      <c r="H24" s="24"/>
      <c r="I24" s="24"/>
      <c r="J24" s="24"/>
      <c r="K24" s="25"/>
    </row>
    <row r="25" spans="1:11" ht="118.8" x14ac:dyDescent="0.3">
      <c r="A25" s="26">
        <v>9</v>
      </c>
      <c r="B25" s="35" t="s">
        <v>87</v>
      </c>
      <c r="C25" s="34">
        <v>2</v>
      </c>
      <c r="D25" s="34">
        <v>0</v>
      </c>
      <c r="E25" s="46">
        <f>C25+D25</f>
        <v>2</v>
      </c>
      <c r="F25" s="23" t="s">
        <v>18</v>
      </c>
      <c r="G25" s="24">
        <v>0</v>
      </c>
      <c r="H25" s="24">
        <v>0</v>
      </c>
      <c r="I25" s="24">
        <f>ROUND(E25*G25, 0)</f>
        <v>0</v>
      </c>
      <c r="J25" s="24">
        <f>ROUND(E25*H25, 0)</f>
        <v>0</v>
      </c>
      <c r="K25" s="25"/>
    </row>
    <row r="26" spans="1:11" x14ac:dyDescent="0.3">
      <c r="A26" s="26"/>
      <c r="B26" s="35"/>
      <c r="C26" s="34"/>
      <c r="D26" s="34"/>
      <c r="E26" s="46"/>
      <c r="F26" s="23"/>
      <c r="G26" s="24"/>
      <c r="H26" s="24"/>
      <c r="I26" s="24"/>
      <c r="J26" s="24"/>
      <c r="K26" s="25"/>
    </row>
    <row r="27" spans="1:11" ht="171.6" x14ac:dyDescent="0.3">
      <c r="A27" s="26">
        <v>10</v>
      </c>
      <c r="B27" s="35" t="s">
        <v>96</v>
      </c>
      <c r="C27" s="34">
        <v>5</v>
      </c>
      <c r="D27" s="34">
        <v>0</v>
      </c>
      <c r="E27" s="46">
        <f>C27+D27</f>
        <v>5</v>
      </c>
      <c r="F27" s="23" t="s">
        <v>18</v>
      </c>
      <c r="G27" s="24">
        <v>0</v>
      </c>
      <c r="H27" s="24">
        <v>0</v>
      </c>
      <c r="I27" s="24">
        <f>ROUND(E27*G27, 0)</f>
        <v>0</v>
      </c>
      <c r="J27" s="24">
        <f>ROUND(E27*H27, 0)</f>
        <v>0</v>
      </c>
      <c r="K27" s="25"/>
    </row>
    <row r="28" spans="1:11" x14ac:dyDescent="0.3">
      <c r="A28" s="26"/>
      <c r="B28" s="84"/>
      <c r="C28" s="90"/>
      <c r="D28" s="84"/>
      <c r="E28" s="61"/>
      <c r="F28" s="23"/>
      <c r="G28" s="24"/>
      <c r="H28" s="24"/>
      <c r="I28" s="24"/>
      <c r="J28" s="24"/>
      <c r="K28" s="25"/>
    </row>
    <row r="29" spans="1:11" ht="39.6" x14ac:dyDescent="0.3">
      <c r="A29" s="26">
        <v>11</v>
      </c>
      <c r="B29" s="34" t="s">
        <v>70</v>
      </c>
      <c r="C29" s="34">
        <v>1</v>
      </c>
      <c r="D29" s="34">
        <v>0</v>
      </c>
      <c r="E29" s="46">
        <f>C29+D29</f>
        <v>1</v>
      </c>
      <c r="F29" s="23" t="s">
        <v>18</v>
      </c>
      <c r="G29" s="24">
        <v>0</v>
      </c>
      <c r="H29" s="24">
        <v>0</v>
      </c>
      <c r="I29" s="24">
        <f>ROUND(E29*G29, 0)</f>
        <v>0</v>
      </c>
      <c r="J29" s="24">
        <f>ROUND(E29*H29, 0)</f>
        <v>0</v>
      </c>
      <c r="K29" s="25"/>
    </row>
    <row r="30" spans="1:11" ht="158.4" x14ac:dyDescent="0.3">
      <c r="A30" s="14"/>
      <c r="B30" s="34" t="s">
        <v>41</v>
      </c>
      <c r="C30" s="80"/>
      <c r="D30" s="34"/>
      <c r="E30" s="13"/>
      <c r="F30" s="17"/>
      <c r="G30" s="13"/>
      <c r="H30" s="13"/>
      <c r="I30" s="13"/>
      <c r="J30" s="13"/>
      <c r="K30" s="15"/>
    </row>
    <row r="31" spans="1:11" s="8" customFormat="1" x14ac:dyDescent="0.3">
      <c r="A31" s="6"/>
      <c r="B31" s="2" t="s">
        <v>10</v>
      </c>
      <c r="C31" s="2"/>
      <c r="D31" s="2"/>
      <c r="E31" s="4"/>
      <c r="F31" s="2"/>
      <c r="G31" s="4"/>
      <c r="H31" s="4"/>
      <c r="I31" s="4">
        <f>ROUND(SUM(I2:I30),0)</f>
        <v>0</v>
      </c>
      <c r="J31" s="4">
        <f>ROUND(SUM(J2:J30),0)</f>
        <v>0</v>
      </c>
    </row>
    <row r="40" spans="2:10" x14ac:dyDescent="0.3">
      <c r="B40" s="22"/>
      <c r="C40" s="22"/>
      <c r="D40" s="22"/>
      <c r="E40" s="24"/>
      <c r="F40" s="23"/>
      <c r="G40" s="24"/>
      <c r="H40" s="24"/>
      <c r="I40" s="24"/>
      <c r="J40" s="24"/>
    </row>
    <row r="41" spans="2:10" x14ac:dyDescent="0.3">
      <c r="B41" s="21"/>
      <c r="C41" s="21"/>
      <c r="D41" s="21"/>
      <c r="E41" s="13"/>
      <c r="F41" s="17"/>
      <c r="G41" s="13"/>
      <c r="H41" s="13"/>
      <c r="I41" s="13"/>
      <c r="J41" s="13"/>
    </row>
    <row r="42" spans="2:10" x14ac:dyDescent="0.3">
      <c r="B42" s="21"/>
      <c r="C42" s="21"/>
      <c r="D42" s="21"/>
      <c r="E42" s="24"/>
      <c r="F42" s="23"/>
      <c r="G42" s="24"/>
      <c r="H42" s="24"/>
      <c r="I42" s="24"/>
      <c r="J42" s="24"/>
    </row>
    <row r="43" spans="2:10" x14ac:dyDescent="0.3">
      <c r="B43" s="21"/>
      <c r="C43" s="21"/>
      <c r="D43" s="21"/>
      <c r="E43" s="24"/>
      <c r="F43" s="23"/>
      <c r="G43" s="24"/>
      <c r="H43" s="24"/>
      <c r="I43" s="24"/>
      <c r="J43" s="24"/>
    </row>
  </sheetData>
  <pageMargins left="0.23622047244094491" right="0.23622047244094491" top="0.70866141732283472" bottom="0.70866141732283472" header="0.43307086614173229" footer="0.43307086614173229"/>
  <pageSetup paperSize="9" firstPageNumber="4294963191" orientation="portrait" useFirstPageNumber="1" verticalDpi="1200" r:id="rId1"/>
  <headerFooter>
    <oddHeader>&amp;L&amp;"Times New Roman CE,Félkövér"&amp;10 Nyílászárók és bútor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Fedőlap</vt:lpstr>
      <vt:lpstr>Összesítő</vt:lpstr>
      <vt:lpstr>Bontás</vt:lpstr>
      <vt:lpstr>Falazás</vt:lpstr>
      <vt:lpstr>Vakolás és rabicolás</vt:lpstr>
      <vt:lpstr>Szigetelés</vt:lpstr>
      <vt:lpstr>Aljzat-oldalfal, hideg és meleg</vt:lpstr>
      <vt:lpstr>Felületképzés</vt:lpstr>
      <vt:lpstr>Nyílászárók-bútor</vt:lpstr>
      <vt:lpstr>Tető-Bádogos</vt:lpstr>
      <vt:lpstr>Épületvillamosság</vt:lpstr>
      <vt:lpstr>Épületgépészet</vt:lpstr>
      <vt:lpstr>Fedőlap!Nyomtatási_terület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Költségbecslés</dc:title>
  <dc:subject>költségkiírás</dc:subject>
  <dc:creator>Mediodom</dc:creator>
  <cp:lastModifiedBy>Felhasznalo</cp:lastModifiedBy>
  <cp:lastPrinted>2021-04-14T07:58:13Z</cp:lastPrinted>
  <dcterms:created xsi:type="dcterms:W3CDTF">2013-08-15T09:07:40Z</dcterms:created>
  <dcterms:modified xsi:type="dcterms:W3CDTF">2021-07-21T09:08:51Z</dcterms:modified>
</cp:coreProperties>
</file>